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<sst xmlns="http://schemas.openxmlformats.org/spreadsheetml/2006/main" count="104" uniqueCount="104">
  <si>
    <t>Lusha User Data to Salesforce Leads import template</t>
  </si>
  <si>
    <t>Paste your Lusha User Data export in, and get a file Salesforce can import. Free from Operelio.</t>
  </si>
  <si>
    <t>Get this into Salesforce first time</t>
  </si>
  <si>
    <t>1.  Open your Lusha User Data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</si>
  <si>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</si>
  <si>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</si>
  <si>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</si>
  <si>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User Data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</si>
  <si>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</si>
  <si>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</si>
  <si>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</si>
  <si>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</si>
  <si>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</si>
  <si>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</si>
  <si>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</si>
  <si>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</si>
  <si>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</si>
  <si>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Lusha</t>
  </si>
  <si>
    <t>1.  Open the Lusha table that holds your revealed contacts.</t>
  </si>
  <si>
    <t>2.  To export some of them, check the box next to the Contact column (up to 150 at a time) and click Export to CSV.</t>
  </si>
  <si>
    <t>3.  To export the whole table, click the export icon and select Export table.</t>
  </si>
  <si>
    <t>4.  The file downloads to your computer, and past files stay under Export history.</t>
  </si>
  <si>
    <r>
      <rPr>
        <b/>
        <sz val="9"/>
        <color rgb="FF0F172A"/>
        <rFont val="Arial"/>
        <family val="2"/>
      </rPr>
      <t xml:space="preserve">File: </t>
    </r>
    <r>
      <rPr>
        <sz val="9"/>
        <color rgb="FF64748B"/>
        <rFont val="Arial"/>
        <family val="2"/>
      </rPr>
      <t>CSV.</t>
    </r>
  </si>
  <si>
    <t>The full All contacts table can't be exported as a single file.</t>
  </si>
  <si>
    <t>For users who are not admins, CSV export is a Scale plan permission.</t>
  </si>
  <si>
    <t>Lusha: Export contacts to a CSV file</t>
  </si>
  <si>
    <t>The Lusha User Data columns this template reads</t>
  </si>
  <si>
    <t>Contact name  →  First Name</t>
  </si>
  <si>
    <t>Contact name  →  Last Name</t>
  </si>
  <si>
    <t>Job title  →  Title</t>
  </si>
  <si>
    <t>Work email  →  Email</t>
  </si>
  <si>
    <t>Mobile  →  Mobile Phone</t>
  </si>
  <si>
    <t>Direct phone  →  Phone</t>
  </si>
  <si>
    <t>Phone  →  Phone</t>
  </si>
  <si>
    <t>Company name  →  Company</t>
  </si>
  <si>
    <t>Industry  →  Industry</t>
  </si>
  <si>
    <t>LinkedIn profile  →  LinkedIn URL</t>
  </si>
  <si>
    <t>Sub industry  →  Description</t>
  </si>
  <si>
    <t>A column marked Not found leaves its part blank. If your export names it differently, rename that header on the paste tab to the name shown here.</t>
  </si>
  <si>
    <t>Before you import into Salesforce</t>
  </si>
  <si>
    <t>Lead Source is set to "Lusha" on every row.</t>
  </si>
  <si>
    <t>Lead Status is set to "Open - Not Contacted" on every row.</t>
  </si>
  <si>
    <t>Salesforce has to accept those values. To use a different one, change it in the saved CSV.</t>
  </si>
  <si>
    <r>
      <rPr>
        <b/>
        <sz val="10"/>
        <color rgb="FF0F172A"/>
        <rFont val="Arial"/>
        <family val="2"/>
      </rPr>
      <t xml:space="preserve">Mobile Phone: </t>
    </r>
    <r>
      <rPr>
        <sz val="10"/>
        <color rgb="FF334155"/>
        <rFont val="Arial"/>
        <family val="2"/>
      </rPr>
      <t>Maps to Salesforce's MobilePhone field. MobilePhone is a standard Salesforce Lead field that's often hidden in the default layout. If you don't see it, add MobilePhone to your Lead page layout in Salesforce setup before importing.</t>
    </r>
  </si>
  <si>
    <r>
      <rPr>
        <b/>
        <sz val="10"/>
        <color rgb="FF0F172A"/>
        <rFont val="Arial"/>
        <family val="2"/>
      </rPr>
      <t xml:space="preserve">LinkedIn URL: </t>
    </r>
    <r>
      <rPr>
        <sz val="10"/>
        <color rgb="FF334155"/>
        <rFont val="Arial"/>
        <family val="2"/>
      </rPr>
      <t>Maps to a custom Salesforce field called LinkedIn_URL__c. Create that field on the Lead object in Salesforce before importing.</t>
    </r>
  </si>
  <si>
    <r>
      <rPr>
        <b/>
        <sz val="10"/>
        <color rgb="FF0F172A"/>
        <rFont val="Arial"/>
        <family val="2"/>
      </rPr>
      <t xml:space="preserve">Email: </t>
    </r>
    <r>
      <rPr>
        <sz val="10"/>
        <color rgb="FF334155"/>
        <rFont val="Arial"/>
        <family val="2"/>
      </rPr>
      <t>Salesforce Leads require Email when org-level validation is on. Lusha's credit-per-reveal model leaves the Work email column blank for contacts you haven't spent credits to reveal. Fill in the blank Email cells in the saved CSV, or remove those rows, before you import. The count at the top shows how many there are.</t>
    </r>
  </si>
  <si>
    <r>
      <rPr>
        <b/>
        <sz val="10"/>
        <color rgb="FF0F172A"/>
        <rFont val="Arial"/>
        <family val="2"/>
      </rPr>
      <t xml:space="preserve">Last Name: </t>
    </r>
    <r>
      <rPr>
        <sz val="10"/>
        <color rgb="FF334155"/>
        <rFont val="Arial"/>
        <family val="2"/>
      </rPr>
      <t>Salesforce requires Last Name on every lead. Lusha's User Data export ships the full name in a single Contact name column, which the template splits on the first space. A single-word name leaves Last Name blank.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</si>
  <si>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Lusha's User Data export ships a Company name column on every row, so this is reliably populated. Fill in the blank Company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</si>
  <si>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</si>
  <si>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</si>
  <si>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</si>
  <si>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</si>
  <si>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</si>
  <si>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</si>
  <si>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</si>
  <si>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</si>
  <si>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</si>
  <si>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</si>
  <si>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</si>
  <si>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</si>
  <si>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</si>
  <si>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</si>
  <si>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</si>
  <si>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</si>
  <si>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</si>
  <si>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</si>
  <si>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</si>
  <si>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</si>
  <si>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</si>
  <si>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</si>
  <si>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</si>
  <si>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</si>
  <si>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</si>
  <si>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</si>
  <si>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</si>
  <si>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</si>
  <si>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</si>
  <si>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</si>
  <si>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</si>
  <si>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</si>
  <si>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</si>
  <si>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</si>
  <si>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</si>
  <si>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</si>
  <si>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</si>
  <si>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</si>
  <si>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</si>
  <si>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</si>
  <si>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</si>
  <si>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</si>
  <si>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</si>
  <si>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</si>
  <si>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</si>
  <si>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</si>
  <si>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Title</t>
  </si>
  <si>
    <t>Email</t>
  </si>
  <si>
    <t>MobilePhone</t>
  </si>
  <si>
    <t>Phone</t>
  </si>
  <si>
    <t>Company</t>
  </si>
  <si>
    <t>Industry</t>
  </si>
  <si>
    <t>LinkedIn_URL__c</t>
  </si>
  <si>
    <t>LeadSource</t>
  </si>
  <si>
    <t>Status</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</si>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</sst>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for_leads.htm&amp;language=en_US&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lusha-user-data-salesforce-leads&amp;utm_source=excel_template&amp;utm_medium=file&amp;utm_campaign=lusha-user-data-salesforce-leads&amp;utm_content=signup" TargetMode="External"/><Relationship Id="rId11" Type="http://schemas.openxmlformats.org/officeDocument/2006/relationships/hyperlink" Target="https://operelio.com/templates/lusha-user-data-salesforce-leads?utm_source=excel_template&amp;utm_medium=file&amp;utm_campaign=lusha-user-data-salesforce-leads&amp;utm_content=template_page" TargetMode="External"/><Relationship Id="rId12" Type="http://schemas.openxmlformats.org/officeDocument/2006/relationships/hyperlink" Target="https://operelio.com/templates/salesforce?utm_source=excel_template&amp;utm_medium=file&amp;utm_campaign=lusha-user-data-salesforce-leads&amp;utm_content=crm_hub" TargetMode="External"/><Relationship Id="rId13" Type="http://schemas.openxmlformats.org/officeDocument/2006/relationships/hyperlink" Target="https://operelio.com/templates/crm-import-limits?utm_source=excel_template&amp;utm_medium=file&amp;utm_campaign=lusha-user-data-salesforce-lead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1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here'!$A$2:$ZZ$100001,0,MATCH("Contact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here'!$A$2:$ZZ$100001,0,MATCH("Mobile",'Paste your export here'!$1:$1,0)),CHAR(9)," "),_xlfn.UNICHAR(160)," ")))&gt;0),ROW('Paste your export here'!$A$2:$A$100001)-1),0),IFERROR(LOOKUP(2,1/(LEN(TRIM(SUBSTITUTE(SUBSTITUTE(INDEX('Paste your export here'!$A$2:$ZZ$100001,0,MATCH("Direct phone",'Paste your export here'!$1:$1,0)),CHAR(9)," "),_xlfn.UNICHAR(160)," ")))&gt;0),ROW('Paste your export here'!$A$2:$A$100001)-1),0),IFERROR(LOOKUP(2,1/(LEN(TRIM(SUBSTITUTE(SUBSTITUTE(INDEX('Paste your export here'!$A$2:$ZZ$100001,0,MATCH("Phone",'Paste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here'!$A$2:$ZZ$100001,0,MATCH("Industry",'Paste your export here'!$1:$1,0)),CHAR(9)," "),_xlfn.UNICHAR(160)," ")))&gt;0),ROW('Paste your export here'!$A$2:$A$100001)-1),0),IFERROR(LOOKUP(2,1/(LEN(TRIM(SUBSTITUTE(SUBSTITUTE(INDEX('Paste your export here'!$A$2:$ZZ$100001,0,MATCH("LinkedIn profile",'Paste your export here'!$1:$1,0)),CHAR(9)," "),_xlfn.UNICHAR(160)," ")))&gt;0),ROW('Paste your export here'!$A$2:$A$100001)-1),0),IFERROR(LOOKUP(2,1/(LEN(TRIM(SUBSTITUTE(SUBSTITUTE(INDEX('Paste your export here'!$A$2:$ZZ$100001,0,MATCH("Sub industry",'Paste your export here'!$1:$1,0)),CHAR(9)," "),_xlfn.UNICHAR(160)," ")))&gt;0),ROW('Paste your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import'!$D$2:$D$100001)=0)*(ROW('Salesforce Leads import'!$D$2:$D$100001)-1&lt;='Start here'!$C$17)))</f>
      </c>
    </row>
    <row r="20">
      <c r="B20" s="5" t="s">
        <v>15</v>
      </c>
      <c r="C20" s="8" t="str">
        <f>IF('Start here'!$C$17=0,0,SUMPRODUCT((LEN('Salesforce Leads import'!$G$2:$G$100001)=0)*(ROW('Salesforce Leads import'!$G$2:$G$100001)-1&lt;='Start here'!$C$17)))</f>
      </c>
    </row>
    <row r="21" ht="15" customHeight="1">
      <c r="B21" s="6" t="s">
        <v>16</v>
      </c>
    </row>
    <row r="22" ht="29" customHeight="1">
      <c r="B22" s="9" t="str">
        <f>IF('Start here'!$C$17&gt;50000,"Over 50,000 rows. Salesforce's Data Import Wizard takes 50,000 records per import. Split the file and import it in parts.","")</f>
      </c>
    </row>
    <row r="23" ht="29" customHeight="1">
      <c r="B23" s="9" t="str">
        <f>IF(IFERROR(COUNTA('Paste your export here'!100002:100002),0)&gt;0,"Over 100,000 rows. This file reads the first 100,000. Split your export and use the file once for each part.","")</f>
      </c>
    </row>
    <row r="25" ht="22" customHeight="1">
      <c r="B25" s="2" t="s">
        <v>17</v>
      </c>
      <c r="C25" s="3"/>
    </row>
    <row r="26" ht="16" customHeight="1">
      <c r="B26" s="4" t="s">
        <v>18</v>
      </c>
    </row>
    <row r="27" ht="29" customHeight="1">
      <c r="B27" s="4" t="s">
        <v>19</v>
      </c>
    </row>
    <row r="28" ht="16" customHeight="1">
      <c r="B28" s="4" t="s">
        <v>20</v>
      </c>
    </row>
    <row r="29" ht="16" customHeight="1">
      <c r="B29" s="4" t="s">
        <v>21</v>
      </c>
    </row>
    <row r="30" ht="15" customHeight="1">
      <c r="B30" s="6" t="s">
        <v>22</v>
      </c>
    </row>
    <row r="31" ht="15" customHeight="1">
      <c r="B31" s="6" t="s">
        <v>23</v>
      </c>
    </row>
    <row r="32" ht="15" customHeight="1">
      <c r="B32" s="6" t="s">
        <v>24</v>
      </c>
    </row>
    <row r="33">
      <c r="B33" s="7" t="s">
        <v>25</v>
      </c>
    </row>
    <row r="35" ht="22" customHeight="1">
      <c r="B35" s="2" t="s">
        <v>26</v>
      </c>
      <c r="C35" s="3"/>
    </row>
    <row r="36">
      <c r="B36" s="4" t="s">
        <v>27</v>
      </c>
      <c r="C36" s="15" t="str">
        <f>IF(COUNTA('Paste your export here'!$1:$1)=0,"Waiting for your paste",IF(ISNUMBER(MATCH("Contact name",'Paste your export here'!$1:$1,0)),"Found","Not found"))</f>
      </c>
    </row>
    <row r="37">
      <c r="B37" s="4" t="s">
        <v>28</v>
      </c>
      <c r="C37" s="15" t="str">
        <f>IF(COUNTA('Paste your export here'!$1:$1)=0,"Waiting for your paste",IF(ISNUMBER(MATCH("Contact name",'Paste your export here'!$1:$1,0)),"Found","Not found"))</f>
      </c>
    </row>
    <row r="38">
      <c r="B38" s="4" t="s">
        <v>29</v>
      </c>
      <c r="C38" s="15" t="str">
        <f>IF(COUNTA('Paste your export here'!$1:$1)=0,"Waiting for your paste",IF(ISNUMBER(MATCH("Job title",'Paste your export here'!$1:$1,0)),"Found","Not found"))</f>
      </c>
    </row>
    <row r="39">
      <c r="B39" s="4" t="s">
        <v>30</v>
      </c>
      <c r="C39" s="15" t="str">
        <f>IF(COUNTA('Paste your export here'!$1:$1)=0,"Waiting for your paste",IF(ISNUMBER(MATCH("Work email",'Paste your export here'!$1:$1,0)),"Found","Not found"))</f>
      </c>
    </row>
    <row r="40">
      <c r="B40" s="4" t="s">
        <v>31</v>
      </c>
      <c r="C40" s="15" t="str">
        <f>IF(COUNTA('Paste your export here'!$1:$1)=0,"Waiting for your paste",IF(ISNUMBER(MATCH("Mobile",'Paste your export here'!$1:$1,0)),"Found","Not found"))</f>
      </c>
    </row>
    <row r="41">
      <c r="B41" s="4" t="s">
        <v>32</v>
      </c>
      <c r="C41" s="15" t="str">
        <f>IF(COUNTA('Paste your export here'!$1:$1)=0,"Waiting for your paste",IF(ISNUMBER(MATCH("Direct phone",'Paste your export here'!$1:$1,0)),"Found","Not found"))</f>
      </c>
    </row>
    <row r="42">
      <c r="B42" s="4" t="s">
        <v>33</v>
      </c>
      <c r="C42" s="15" t="str">
        <f>IF(COUNTA('Paste your export here'!$1:$1)=0,"Waiting for your paste",IF(ISNUMBER(MATCH("Phone",'Paste your export here'!$1:$1,0)),"Found","Not found"))</f>
      </c>
    </row>
    <row r="43">
      <c r="B43" s="4" t="s">
        <v>34</v>
      </c>
      <c r="C43" s="15" t="str">
        <f>IF(COUNTA('Paste your export here'!$1:$1)=0,"Waiting for your paste",IF(ISNUMBER(MATCH("Company name",'Paste your export here'!$1:$1,0)),"Found","Not found"))</f>
      </c>
    </row>
    <row r="44">
      <c r="B44" s="4" t="s">
        <v>35</v>
      </c>
      <c r="C44" s="15" t="str">
        <f>IF(COUNTA('Paste your export here'!$1:$1)=0,"Waiting for your paste",IF(ISNUMBER(MATCH("Industry",'Paste your export here'!$1:$1,0)),"Found","Not found"))</f>
      </c>
    </row>
    <row r="45">
      <c r="B45" s="4" t="s">
        <v>36</v>
      </c>
      <c r="C45" s="15" t="str">
        <f>IF(COUNTA('Paste your export here'!$1:$1)=0,"Waiting for your paste",IF(ISNUMBER(MATCH("LinkedIn profile",'Paste your export here'!$1:$1,0)),"Found","Not found"))</f>
      </c>
    </row>
    <row r="46">
      <c r="B46" s="4" t="s">
        <v>37</v>
      </c>
      <c r="C46" s="15" t="str">
        <f>IF(COUNTA('Paste your export here'!$1:$1)=0,"Waiting for your paste",IF(ISNUMBER(MATCH("Sub industry",'Paste your export here'!$1:$1,0)),"Found","Not found"))</f>
      </c>
    </row>
    <row r="47" ht="27" customHeight="1">
      <c r="B47" s="6" t="s">
        <v>38</v>
      </c>
    </row>
    <row r="49" ht="22" customHeight="1">
      <c r="B49" s="2" t="s">
        <v>39</v>
      </c>
      <c r="C49" s="3"/>
    </row>
    <row r="50" ht="16" customHeight="1">
      <c r="B50" s="4" t="s">
        <v>40</v>
      </c>
    </row>
    <row r="51" ht="16" customHeight="1">
      <c r="B51" s="4" t="s">
        <v>41</v>
      </c>
    </row>
    <row r="52" ht="16" customHeight="1">
      <c r="B52" s="4" t="s">
        <v>42</v>
      </c>
    </row>
    <row r="53" ht="42" customHeight="1">
      <c r="B53" s="4" t="s">
        <v>43</v>
      </c>
    </row>
    <row r="54" ht="29" customHeight="1">
      <c r="B54" s="4" t="s">
        <v>44</v>
      </c>
    </row>
    <row r="55" ht="55" customHeight="1">
      <c r="B55" s="4" t="s">
        <v>45</v>
      </c>
    </row>
    <row r="56" ht="55" customHeight="1">
      <c r="B56" s="4" t="s">
        <v>46</v>
      </c>
    </row>
    <row r="57" ht="42" customHeight="1">
      <c r="B57" s="4" t="s">
        <v>47</v>
      </c>
    </row>
    <row r="59" ht="22" customHeight="1">
      <c r="B59" s="2" t="s">
        <v>48</v>
      </c>
      <c r="C59" s="3"/>
    </row>
    <row r="60" ht="16" customHeight="1">
      <c r="B60" s="4" t="s">
        <v>49</v>
      </c>
    </row>
    <row r="61" ht="16" customHeight="1">
      <c r="B61" s="4" t="s">
        <v>50</v>
      </c>
    </row>
    <row r="62" ht="16" customHeight="1">
      <c r="B62" s="4" t="s">
        <v>51</v>
      </c>
    </row>
    <row r="63" ht="16" customHeight="1">
      <c r="B63" s="4" t="s">
        <v>52</v>
      </c>
    </row>
    <row r="64" ht="16" customHeight="1">
      <c r="B64" s="4" t="s">
        <v>53</v>
      </c>
    </row>
    <row r="65" ht="29" customHeight="1">
      <c r="B65" s="4" t="s">
        <v>54</v>
      </c>
    </row>
    <row r="67" ht="29" customHeight="1">
      <c r="B67" s="4" t="s">
        <v>55</v>
      </c>
    </row>
    <row r="68" ht="29" customHeight="1">
      <c r="B68" s="4" t="s">
        <v>56</v>
      </c>
    </row>
    <row r="69" ht="16" customHeight="1">
      <c r="B69" s="4" t="s">
        <v>57</v>
      </c>
    </row>
    <row r="70" ht="16" customHeight="1">
      <c r="B70" s="4" t="s">
        <v>58</v>
      </c>
    </row>
    <row r="71" ht="16" customHeight="1">
      <c r="B71" s="4" t="s">
        <v>59</v>
      </c>
    </row>
    <row r="72" ht="15" customHeight="1">
      <c r="B72" s="6" t="s">
        <v>60</v>
      </c>
    </row>
    <row r="73">
      <c r="B73" s="7" t="s">
        <v>61</v>
      </c>
    </row>
    <row r="74">
      <c r="B74" s="7" t="s">
        <v>62</v>
      </c>
    </row>
    <row r="75">
      <c r="B75" s="7" t="s">
        <v>63</v>
      </c>
    </row>
    <row r="76">
      <c r="B76" s="7" t="s">
        <v>64</v>
      </c>
    </row>
    <row r="78" ht="22" customHeight="1">
      <c r="B78" s="2" t="s">
        <v>65</v>
      </c>
      <c r="C78" s="3"/>
    </row>
    <row r="79" ht="16" customHeight="1">
      <c r="B79" s="4" t="s">
        <v>66</v>
      </c>
    </row>
    <row r="80" ht="16" customHeight="1">
      <c r="B80" s="4" t="s">
        <v>67</v>
      </c>
    </row>
    <row r="81" ht="29" customHeight="1">
      <c r="B81" s="4" t="s">
        <v>68</v>
      </c>
    </row>
    <row r="82" ht="29" customHeight="1">
      <c r="B82" s="4" t="s">
        <v>69</v>
      </c>
    </row>
    <row r="83" ht="29" customHeight="1">
      <c r="B83" s="4" t="s">
        <v>70</v>
      </c>
    </row>
    <row r="84" ht="29" customHeight="1">
      <c r="B84" s="4" t="s">
        <v>71</v>
      </c>
    </row>
    <row r="85" ht="29" customHeight="1">
      <c r="B85" s="4" t="s">
        <v>72</v>
      </c>
    </row>
    <row r="86" ht="15" customHeight="1">
      <c r="B86" s="6" t="s">
        <v>73</v>
      </c>
    </row>
    <row r="87">
      <c r="B87" s="7" t="s">
        <v>74</v>
      </c>
    </row>
    <row r="88">
      <c r="B88" s="7" t="s">
        <v>75</v>
      </c>
    </row>
    <row r="89">
      <c r="B89" s="7" t="s">
        <v>76</v>
      </c>
    </row>
    <row r="90">
      <c r="B90" s="7" t="s">
        <v>77</v>
      </c>
    </row>
    <row r="92" ht="22" customHeight="1">
      <c r="B92" s="2" t="s">
        <v>78</v>
      </c>
      <c r="C92" s="3"/>
    </row>
    <row r="93" ht="16" customHeight="1">
      <c r="B93" s="4" t="s">
        <v>79</v>
      </c>
    </row>
    <row r="94" ht="16" customHeight="1">
      <c r="B94" s="4" t="s">
        <v>80</v>
      </c>
    </row>
    <row r="95" ht="16" customHeight="1">
      <c r="B95" s="4" t="s">
        <v>81</v>
      </c>
    </row>
    <row r="96" ht="16" customHeight="1">
      <c r="B96" s="4" t="s">
        <v>82</v>
      </c>
    </row>
    <row r="97" ht="16" customHeight="1">
      <c r="B97" s="4" t="s">
        <v>83</v>
      </c>
    </row>
    <row r="99" ht="8" customHeight="1">
      <c r="B99" s="14"/>
      <c r="C99" s="14"/>
    </row>
    <row r="100" ht="31" customHeight="1">
      <c r="B100" s="12" t="s">
        <v>84</v>
      </c>
      <c r="C100" s="14"/>
    </row>
    <row r="101" ht="18" customHeight="1">
      <c r="B101" s="12" t="s">
        <v>85</v>
      </c>
      <c r="C101" s="14"/>
    </row>
    <row r="102" ht="17" customHeight="1">
      <c r="B102" s="13" t="s">
        <v>86</v>
      </c>
      <c r="C102" s="14"/>
    </row>
    <row r="103" ht="17" customHeight="1">
      <c r="B103" s="13" t="s">
        <v>87</v>
      </c>
      <c r="C103" s="14"/>
    </row>
    <row r="104" ht="8" customHeight="1">
      <c r="B104" s="14"/>
      <c r="C104" s="14"/>
    </row>
    <row r="106" ht="22" customHeight="1">
      <c r="B106" s="2" t="s">
        <v>88</v>
      </c>
      <c r="C106" s="3"/>
    </row>
    <row r="107">
      <c r="B107" s="7" t="s">
        <v>89</v>
      </c>
    </row>
    <row r="108">
      <c r="B108" s="7" t="s">
        <v>90</v>
      </c>
    </row>
    <row r="110" ht="15" customHeight="1">
      <c r="B110" s="6" t="s">
        <v>91</v>
      </c>
    </row>
  </sheetData>
  <conditionalFormatting sqref="C36:C46">
    <cfRule type="expression" dxfId="0" priority="1">
      <formula>C36="Found"</formula>
    </cfRule>
  </conditionalFormatting>
  <conditionalFormatting sqref="C36:C46">
    <cfRule type="expression" dxfId="1" priority="2">
      <formula>C36="Not found"</formula>
    </cfRule>
  </conditionalFormatting>
  <hyperlinks>
    <hyperlink ref="B33" r:id="rId1"/>
    <hyperlink ref="B73" r:id="rId2"/>
    <hyperlink ref="B74" r:id="rId3"/>
    <hyperlink ref="B75" r:id="rId4"/>
    <hyperlink ref="B76" r:id="rId5"/>
    <hyperlink ref="B87" r:id="rId6"/>
    <hyperlink ref="B88" r:id="rId7"/>
    <hyperlink ref="B89" r:id="rId8"/>
    <hyperlink ref="B90" r:id="rId9"/>
    <hyperlink ref="B102" r:id="rId10"/>
    <hyperlink ref="B103" r:id="rId11"/>
    <hyperlink ref="B107" r:id="rId12"/>
    <hyperlink ref="B108"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92</v>
      </c>
      <c r="B1" s="10" t="s">
        <v>93</v>
      </c>
      <c r="C1" s="10" t="s">
        <v>94</v>
      </c>
      <c r="D1" s="10" t="s">
        <v>95</v>
      </c>
      <c r="E1" s="10" t="s">
        <v>96</v>
      </c>
      <c r="F1" s="10" t="s">
        <v>97</v>
      </c>
      <c r="G1" s="10" t="s">
        <v>98</v>
      </c>
      <c r="H1" s="10" t="s">
        <v>99</v>
      </c>
      <c r="I1" s="10" t="s">
        <v>100</v>
      </c>
      <c r="J1" s="10" t="s">
        <v>101</v>
      </c>
      <c r="K1" s="10" t="s">
        <v>102</v>
      </c>
      <c r="L1" s="10" t="s">
        <v>103</v>
      </c>
    </row>
    <row r="2">
      <c r="A2" cm="1">
        <f t="array" ref="A2:A100001">IF('Start here'!$C$17=0,"",IFERROR(TRIM(LEFT(IFERROR(TRIM(SUBSTITUTE(SUBSTITUTE(OFFSET('Paste your export here'!$A$1,1,MATCH("Contact name",'Paste your export here'!$1:$1,0)-1,'Start here'!$C$17,1),CHAR(9)," "),_xlfn.UNICHAR(160)," ")),""),FIND(" ",IFERROR(TRIM(SUBSTITUTE(SUBSTITUTE(OFFSET('Paste your export here'!$A$1,1,MATCH("Contact name",'Paste your export here'!$1:$1,0)-1,'Start here'!$C$17,1),CHAR(9)," "),_xlfn.UNICHAR(160)," ")),""))-1)),IFERROR(TRIM(SUBSTITUTE(SUBSTITUTE(OFFSET('Paste your export here'!$A$1,1,MATCH("Contact name",'Paste your export here'!$1:$1,0)-1,'Start here'!$C$17,1),CHAR(9)," "),_xlfn.UNICHAR(160)," ")),"")))</f>
      </c>
      <c r="B2" cm="1">
        <f t="array" ref="B2:B100001">IF('Start here'!$C$17=0,"",IFERROR(TRIM(MID(IFERROR(TRIM(SUBSTITUTE(SUBSTITUTE(OFFSET('Paste your export here'!$A$1,1,MATCH("Contact name",'Paste your export here'!$1:$1,0)-1,'Start here'!$C$17,1),CHAR(9)," "),_xlfn.UNICHAR(160)," ")),""),FIND(" ",IFERROR(TRIM(SUBSTITUTE(SUBSTITUTE(OFFSET('Paste your export here'!$A$1,1,MATCH("Contact name",'Paste your export here'!$1:$1,0)-1,'Start here'!$C$17,1),CHAR(9)," "),_xlfn.UNICHAR(160)," ")),""))+1,32767)),""))</f>
      </c>
      <c r="C2" cm="1">
        <f t="array" ref="C2:C100001">IF('Start here'!$C$17=0,"",IFERROR(TRIM(SUBSTITUTE(SUBSTITUTE(OFFSET('Paste your export here'!$A$1,1,MATCH("Job title",'Paste your export here'!$1:$1,0)-1,'Start here'!$C$17,1),CHAR(9)," "),_xlfn.UNICHAR(160)," ")),""))</f>
      </c>
      <c r="D2" cm="1">
        <f t="array" ref="D2:D100001">IF('Start here'!$C$17=0,"",LOWER(IFERROR(TRIM(SUBSTITUTE(SUBSTITUTE(OFFSET('Paste your export here'!$A$1,1,MATCH("Work email",'Paste your export here'!$1:$1,0)-1,'Start here'!$C$17,1),CHAR(9)," "),_xlfn.UNICHAR(160)," ")),"")))</f>
      </c>
      <c r="E2" cm="1">
        <f t="array" ref="E2:E100001">IF('Start here'!$C$17=0,"",IFERROR(TRIM(SUBSTITUTE(SUBSTITUTE(OFFSET('Paste your export here'!$A$1,1,MATCH("Mobile",'Paste your export here'!$1:$1,0)-1,'Start here'!$C$17,1),CHAR(9)," "),_xlfn.UNICHAR(160)," ")),""))</f>
      </c>
      <c r="F2" cm="1">
        <f t="array" ref="F2:F100001">IF('Start here'!$C$17=0,"",IF(IFERROR(TRIM(SUBSTITUTE(SUBSTITUTE(OFFSET('Paste your export here'!$A$1,1,MATCH("Direct phone",'Paste your export here'!$1:$1,0)-1,'Start here'!$C$17,1),CHAR(9)," "),_xlfn.UNICHAR(160)," ")),"")&lt;&gt;"",IFERROR(TRIM(SUBSTITUTE(SUBSTITUTE(OFFSET('Paste your export here'!$A$1,1,MATCH("Direct phone",'Paste your export here'!$1:$1,0)-1,'Start here'!$C$17,1),CHAR(9)," "),_xlfn.UNICHAR(160)," ")),""),IF(IFERROR(TRIM(SUBSTITUTE(SUBSTITUTE(OFFSET('Paste your export here'!$A$1,1,MATCH("Phone",'Paste your export here'!$1:$1,0)-1,'Start here'!$C$17,1),CHAR(9)," "),_xlfn.UNICHAR(160)," ")),"")&lt;&gt;"",IFERROR(TRIM(SUBSTITUTE(SUBSTITUTE(OFFSET('Paste your export here'!$A$1,1,MATCH("Phone",'Paste your export here'!$1:$1,0)-1,'Start here'!$C$17,1),CHAR(9)," "),_xlfn.UNICHAR(160)," ")),""),"")))</f>
      </c>
      <c r="G2" cm="1">
        <f t="array" ref="G2:G100001">IF('Start here'!$C$17=0,"",IFERROR(TRIM(SUBSTITUTE(SUBSTITUTE(OFFSET('Paste your export here'!$A$1,1,MATCH("Company name",'Paste your export here'!$1:$1,0)-1,'Start here'!$C$17,1),CHAR(9)," "),_xlfn.UNICHAR(160)," ")),""))</f>
      </c>
      <c r="H2" cm="1">
        <f t="array" ref="H2:H100001">IF('Start here'!$C$17=0,"",IFERROR(TRIM(SUBSTITUTE(SUBSTITUTE(OFFSET('Paste your export here'!$A$1,1,MATCH("Industry",'Paste your export here'!$1:$1,0)-1,'Start here'!$C$17,1),CHAR(9)," "),_xlfn.UNICHAR(160)," ")),""))</f>
      </c>
      <c r="I2" cm="1">
        <f t="array" ref="I2:I100001">IF('Start here'!$C$17=0,"",IFERROR(TRIM(SUBSTITUTE(SUBSTITUTE(OFFSET('Paste your export here'!$A$1,1,MATCH("LinkedIn profile",'Paste your export here'!$1:$1,0)-1,'Start here'!$C$17,1),CHAR(9)," "),_xlfn.UNICHAR(160)," ")),""))</f>
      </c>
      <c r="J2" cm="1">
        <f t="array" ref="J2:J100001">IF('Start here'!$C$17=0,"",IF(_xlfn.SEQUENCE('Start here'!$C$17)&gt;0,"Lusha"))</f>
      </c>
      <c r="K2" cm="1">
        <f t="array" ref="K2:K100001">IF('Start here'!$C$17=0,"",IF(_xlfn.SEQUENCE('Start here'!$C$17)&gt;0,"Open - Not Contacted"))</f>
      </c>
      <c r="L2" cm="1">
        <f t="array" ref="L2:L100001">IF('Start here'!$C$17=0,"",MID(IF(IFERROR(TRIM(SUBSTITUTE(SUBSTITUTE(OFFSET('Paste your export here'!$A$1,1,MATCH("Sub industry",'Paste your export here'!$1:$1,0)-1,'Start here'!$C$17,1),CHAR(9)," "),_xlfn.UNICHAR(160)," ")),"")&lt;&gt;""," | Sub-industry: "&amp;IFERROR(TRIM(SUBSTITUTE(SUBSTITUTE(OFFSET('Paste your export here'!$A$1,1,MATCH("Sub industry",'Paste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User Data to Salesforce Leads import template</dc:title>
  <dc:subject>Free Excel template: paste a Lusha User Data export and get a Salesforce Leads import file</dc:subject>
  <dc:creator>Operelio</dc:creator>
  <cp:keywords>Lusha User Data, Salesforce Leads, Lusha User Data to Salesforce Leads, import template, Excel template, CSV import, field mapping</cp:keywords>
  <dc:description>Map your Lusha User Data export directly to Salesforce lead fields. It fills 12 Salesforce Leads fields from 10 Lusha User Data columns, with the same rules as https://operelio.com/templates/lusha-user-data-salesforce-leads.</dc:description>
  <cp:lastModifiedBy>Operelio</cp:lastModifiedBy>
  <cp:category>CRM import template</cp:category>
  <dcterms:created xsi:type="dcterms:W3CDTF">2026-10-03T00:00:00Z</dcterms:created>
  <dcterms:modified xsi:type="dcterms:W3CDTF">2026-10-03T00:00:00Z</dcterms:modified>
</cp:coreProperties>
</file>