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<sst xmlns="http://schemas.openxmlformats.org/spreadsheetml/2006/main" count="116" uniqueCount="116">
  <si>
    <t>Cognism to Salesforce Leads import template</t>
  </si>
  <si>
    <t>Paste your Cognism export in, and get a file Salesforce can import. Free from Operelio.</t>
  </si>
  <si>
    <t>Get this into Salesforce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</si>
  <si>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</si>
  <si>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</si>
  <si>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</si>
  <si>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</si>
  <si>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</si>
  <si>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</si>
  <si>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</si>
  <si>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</si>
  <si>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</si>
  <si>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</si>
  <si>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</si>
  <si>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</si>
  <si>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</si>
  <si>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</si>
  <si>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</si>
  <si>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</si>
  <si>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</si>
  <si>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</si>
  <si>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</si>
  <si>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</si>
  <si>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</si>
  <si>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</si>
  <si>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</si>
  <si>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</si>
  <si>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First Name</t>
  </si>
  <si>
    <t>Last Name  →  Last Name</t>
  </si>
  <si>
    <t>Job Title  →  Title</t>
  </si>
  <si>
    <t>Email  →  Email</t>
  </si>
  <si>
    <t>Mobile  →  Mobile Phone</t>
  </si>
  <si>
    <t>Direct  →  Phone</t>
  </si>
  <si>
    <t>Office  →  Phone</t>
  </si>
  <si>
    <t>HQ  →  Phone</t>
  </si>
  <si>
    <t>Company Name  →  Company</t>
  </si>
  <si>
    <t>Website  →  Website</t>
  </si>
  <si>
    <t>Industries  →  Industry</t>
  </si>
  <si>
    <t>City  →  City</t>
  </si>
  <si>
    <t>State  →  State/Province</t>
  </si>
  <si>
    <t>Country  →  Country</t>
  </si>
  <si>
    <t>Personal Linkedin URL  →  LinkedIn URL</t>
  </si>
  <si>
    <t>List Name  →  Description</t>
  </si>
  <si>
    <t>Seniority  →  Description</t>
  </si>
  <si>
    <t>Department  →  Description</t>
  </si>
  <si>
    <t>A column marked Not found leaves its part blank. If your export names it differently, rename that header on the paste tab to the name shown here.</t>
  </si>
  <si>
    <t>Before you import into Salesforce</t>
  </si>
  <si>
    <t>Lead Source is set to "Cognism" on every row.</t>
  </si>
  <si>
    <t>Lead Status is set to "Open - Not Contacted" on every row.</t>
  </si>
  <si>
    <t>Salesforce has to accept those values. To use a different one, change it in the saved CSV.</t>
  </si>
  <si>
    <r>
      <rPr>
        <b/>
        <sz val="10"/>
        <color rgb="FF0F172A"/>
        <rFont val="Arial"/>
        <family val="2"/>
      </rPr>
      <t xml:space="preserve">Mobile Phone: </t>
    </r>
    <r>
      <rPr>
        <sz val="10"/>
        <color rgb="FF334155"/>
        <rFont val="Arial"/>
        <family val="2"/>
      </rPr>
      <t>Maps to Salesforce's MobilePhone field, including Cognism's Diamond-verified mobile numbers. MobilePhone is a standard Salesforce Lead field that's often hidden in the default layout. If you don't see it, add MobilePhone to your Lead page layout in Salesforce setup before importing.</t>
    </r>
  </si>
  <si>
    <r>
      <rPr>
        <b/>
        <sz val="10"/>
        <color rgb="FF0F172A"/>
        <rFont val="Arial"/>
        <family val="2"/>
      </rPr>
      <t xml:space="preserve">LinkedIn URL: </t>
    </r>
    <r>
      <rPr>
        <sz val="10"/>
        <color rgb="FF334155"/>
        <rFont val="Arial"/>
        <family val="2"/>
      </rPr>
      <t>Maps to a custom Salesforce field called LinkedIn_URL__c. Create that field on the Lead object in Salesforce before importing.</t>
    </r>
  </si>
  <si>
    <r>
      <rPr>
        <b/>
        <sz val="10"/>
        <color rgb="FF0F172A"/>
        <rFont val="Arial"/>
        <family val="2"/>
      </rPr>
      <t xml:space="preserve">Email: </t>
    </r>
    <r>
      <rPr>
        <sz val="10"/>
        <color rgb="FF334155"/>
        <rFont val="Arial"/>
        <family val="2"/>
      </rPr>
      <t>Salesforce Leads require Email when org-level validation is on. Exporting from Cognism reveals every contact in the export, but a contact with no email in Cognism still arrives with Email blank. Fill in the blank Email cells in the saved CSV, or remove those rows, before you import. The count at the top shows how many there are.</t>
    </r>
  </si>
  <si>
    <r>
      <rPr>
        <b/>
        <sz val="10"/>
        <color rgb="FF0F172A"/>
        <rFont val="Arial"/>
        <family val="2"/>
      </rPr>
      <t xml:space="preserve">Last Name: </t>
    </r>
    <r>
      <rPr>
        <sz val="10"/>
        <color rgb="FF334155"/>
        <rFont val="Arial"/>
        <family val="2"/>
      </rPr>
      <t>Salesforce requires Last Name on every lead. Cognism exports ship a Last Name column on every row, so this is reliably populated.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</si>
  <si>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Cognism exports ship a Company column on every row, so this is reliably populated.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</si>
  <si>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</si>
  <si>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</si>
  <si>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</si>
  <si>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</si>
  <si>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</si>
  <si>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</si>
  <si>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</si>
  <si>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</si>
  <si>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</si>
  <si>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</si>
  <si>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</si>
  <si>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</si>
  <si>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</si>
  <si>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</si>
  <si>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</si>
  <si>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</si>
  <si>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</si>
  <si>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</si>
  <si>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</si>
  <si>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</si>
  <si>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</si>
  <si>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</si>
  <si>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</si>
  <si>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</si>
  <si>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</si>
  <si>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</si>
  <si>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</si>
  <si>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</si>
  <si>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</si>
  <si>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</si>
  <si>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</si>
  <si>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</si>
  <si>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</si>
  <si>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</si>
  <si>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</si>
  <si>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</si>
  <si>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</si>
  <si>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</si>
  <si>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</si>
  <si>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</si>
  <si>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</si>
  <si>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</si>
  <si>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</si>
  <si>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</si>
  <si>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</si>
  <si>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</si>
  <si>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</si>
  <si>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</si>
  <si>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</si>
  <si>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MobilePhone</t>
  </si>
  <si>
    <t>Phone</t>
  </si>
  <si>
    <t>Company</t>
  </si>
  <si>
    <t>Website</t>
  </si>
  <si>
    <t>Industry</t>
  </si>
  <si>
    <t>LeadSource</t>
  </si>
  <si>
    <t>Status</t>
  </si>
  <si>
    <t>City</t>
  </si>
  <si>
    <t>State</t>
  </si>
  <si>
    <t>Country</t>
  </si>
  <si>
    <t>LinkedIn_URL__c</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</si>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</sst>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for_leads.htm&amp;language=en_US&amp;type=5" TargetMode="External"/><Relationship Id="rId6" Type="http://schemas.openxmlformats.org/officeDocument/2006/relationships/hyperlink" Target="https://help.salesforce.com/s/articleView?id=xcloud.import_undo.htm&amp;language=en_US&amp;type=5" TargetMode="External"/><Relationship Id="rId7" Type="http://schemas.openxmlformats.org/officeDocument/2006/relationships/hyperlink" Target="https://help.salesforce.com/s/articleView?language=en_US&amp;id=sf.notes_on_importing_data.htm&amp;type=5" TargetMode="External"/><Relationship Id="rId8" Type="http://schemas.openxmlformats.org/officeDocument/2006/relationships/hyperlink" Target="https://help.salesforce.com/s/articleView?id=sf.faq_import_general_whats_the_difference.htm&amp;language=en_US&amp;type=5" TargetMode="External"/><Relationship Id="rId9" Type="http://schemas.openxmlformats.org/officeDocument/2006/relationships/hyperlink" Target="https://help.salesforce.com/s/articleView?id=xcloud.faq_import_general_update_blank_fields.htm&amp;language=en_US&amp;type=5" TargetMode="External"/><Relationship Id="rId10" Type="http://schemas.openxmlformats.org/officeDocument/2006/relationships/hyperlink" Target="https://help.salesforce.com/s/articleView?id=000387292&amp;language=en_US&amp;type=1" TargetMode="External"/><Relationship Id="rId11" Type="http://schemas.openxmlformats.org/officeDocument/2006/relationships/hyperlink" Target="https://operelio.com/sign-up?redirect_url=%2Fapp%2Ftools%2Fcrm_formatter%3Ftemplate%3Dcognism-salesforce-leads&amp;utm_source=excel_template&amp;utm_medium=file&amp;utm_campaign=cognism-salesforce-leads&amp;utm_content=signup" TargetMode="External"/><Relationship Id="rId12" Type="http://schemas.openxmlformats.org/officeDocument/2006/relationships/hyperlink" Target="https://operelio.com/templates/cognism-salesforce-leads?utm_source=excel_template&amp;utm_medium=file&amp;utm_campaign=cognism-salesforce-leads&amp;utm_content=template_page" TargetMode="External"/><Relationship Id="rId13" Type="http://schemas.openxmlformats.org/officeDocument/2006/relationships/hyperlink" Target="https://operelio.com/templates/salesforce?utm_source=excel_template&amp;utm_medium=file&amp;utm_campaign=cognism-salesforce-leads&amp;utm_content=crm_hub" TargetMode="External"/><Relationship Id="rId14" Type="http://schemas.openxmlformats.org/officeDocument/2006/relationships/hyperlink" Target="https://operelio.com/templates/crm-import-limits?utm_source=excel_template&amp;utm_medium=file&amp;utm_campaign=cognism-salesforce-leads&amp;utm_content=import_limits" TargetMode="External"/><Relationship Id="rId1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here'!$A$2:$ZZ$100001,0,MATCH("Website",'Paste Cognism export here'!$1:$1,0)),CHAR(9)," "),_xlfn.UNICHAR(160)," ")))&gt;0),ROW('Paste Cognism export here'!$A$2:$A$100001)-1),0),IFERROR(LOOKUP(2,1/(LEN(TRIM(SUBSTITUTE(SUBSTITUTE(INDEX('Paste Cognism export here'!$A$2:$ZZ$100001,0,MATCH("Industries",'Paste Cognism export here'!$1:$1,0)),CHAR(9)," "),_xlfn.UNICHAR(160)," ")))&gt;0),ROW('Paste Cognism export here'!$A$2:$A$100001)-1),0),IFERROR(LOOKUP(2,1/(LEN(TRIM(SUBSTITUTE(SUBSTITUTE(INDEX('Paste Cognism export here'!$A$2:$ZZ$100001,0,MATCH("City",'Paste Cognism export here'!$1:$1,0)),CHAR(9)," "),_xlfn.UNICHAR(160)," ")))&gt;0),ROW('Paste Cognism export here'!$A$2:$A$100001)-1),0),IFERROR(LOOKUP(2,1/(LEN(TRIM(SUBSTITUTE(SUBSTITUTE(INDEX('Paste Cognism export here'!$A$2:$ZZ$100001,0,MATCH("State",'Paste Cognism export here'!$1:$1,0)),CHAR(9)," "),_xlfn.UNICHAR(160)," ")))&gt;0),ROW('Paste Cognism export here'!$A$2:$A$100001)-1),0),IFERROR(LOOKUP(2,1/(LEN(TRIM(SUBSTITUTE(SUBSTITUTE(INDEX('Paste Cognism export here'!$A$2:$ZZ$100001,0,MATCH("Country",'Paste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c r="B20" s="5" t="s">
        <v>15</v>
      </c>
      <c r="C20" s="8" t="str">
        <f>IF('Start here'!$C$17=0,0,SUMPRODUCT((LEN('Salesforce Leads import'!$G$2:$G$100001)=0)*(ROW('Salesforce Leads import'!$G$2:$G$100001)-1&lt;='Start here'!$C$17)))</f>
      </c>
    </row>
    <row r="21" ht="15" customHeight="1">
      <c r="B21" s="6" t="s">
        <v>16</v>
      </c>
    </row>
    <row r="22" ht="29" customHeight="1">
      <c r="B22" s="9" t="str">
        <f>IF('Start here'!$C$17&gt;50000,"Over 50,000 rows. Salesforce's Data Import Wizard takes 50,000 records per import. Split the file and import it in parts.","")</f>
      </c>
    </row>
    <row r="23" ht="29" customHeight="1">
      <c r="B23" s="9" t="str">
        <f>IF(IFERROR(COUNTA('Paste Cognism export here'!100002:100002),0)&gt;0,"Over 100,000 rows. This file reads the first 100,000. Split your export and use the file once for each part.","")</f>
      </c>
    </row>
    <row r="25" ht="22" customHeight="1">
      <c r="B25" s="2" t="s">
        <v>17</v>
      </c>
      <c r="C25" s="3"/>
    </row>
    <row r="26" ht="29" customHeight="1">
      <c r="B26" s="4" t="s">
        <v>18</v>
      </c>
    </row>
    <row r="27" ht="16" customHeight="1">
      <c r="B27" s="4" t="s">
        <v>19</v>
      </c>
    </row>
    <row r="28" ht="16" customHeight="1">
      <c r="B28" s="4" t="s">
        <v>20</v>
      </c>
    </row>
    <row r="29" ht="15" customHeight="1">
      <c r="B29" s="6" t="s">
        <v>21</v>
      </c>
    </row>
    <row r="30" ht="27" customHeight="1">
      <c r="B30" s="6" t="s">
        <v>22</v>
      </c>
    </row>
    <row r="31" ht="27" customHeight="1">
      <c r="B31" s="6" t="s">
        <v>23</v>
      </c>
    </row>
    <row r="32">
      <c r="B32" s="7" t="s">
        <v>24</v>
      </c>
    </row>
    <row r="33">
      <c r="B33" s="7" t="s">
        <v>25</v>
      </c>
    </row>
    <row r="35" ht="22" customHeight="1">
      <c r="B35" s="2" t="s">
        <v>26</v>
      </c>
      <c r="C35" s="3"/>
    </row>
    <row r="36">
      <c r="B36" s="4" t="s">
        <v>27</v>
      </c>
      <c r="C36" s="15" t="str">
        <f>IF(COUNTA('Paste Cognism export here'!$1:$1)=0,"Waiting for your paste",IF(ISNUMBER(MATCH("First Name",'Paste Cognism export here'!$1:$1,0)),"Found","Not found"))</f>
      </c>
    </row>
    <row r="37">
      <c r="B37" s="4" t="s">
        <v>28</v>
      </c>
      <c r="C37" s="15" t="str">
        <f>IF(COUNTA('Paste Cognism export here'!$1:$1)=0,"Waiting for your paste",IF(ISNUMBER(MATCH("Last Name",'Paste Cognism export here'!$1:$1,0)),"Found","Not found"))</f>
      </c>
    </row>
    <row r="38">
      <c r="B38" s="4" t="s">
        <v>29</v>
      </c>
      <c r="C38" s="15" t="str">
        <f>IF(COUNTA('Paste Cognism export here'!$1:$1)=0,"Waiting for your paste",IF(ISNUMBER(MATCH("Job Title",'Paste Cognism export here'!$1:$1,0)),"Found","Not found"))</f>
      </c>
    </row>
    <row r="39">
      <c r="B39" s="4" t="s">
        <v>30</v>
      </c>
      <c r="C39" s="15" t="str">
        <f>IF(COUNTA('Paste Cognism export here'!$1:$1)=0,"Waiting for your paste",IF(ISNUMBER(MATCH("Email",'Paste Cognism export here'!$1:$1,0)),"Found","Not found"))</f>
      </c>
    </row>
    <row r="40">
      <c r="B40" s="4" t="s">
        <v>31</v>
      </c>
      <c r="C40" s="15" t="str">
        <f>IF(COUNTA('Paste Cognism export here'!$1:$1)=0,"Waiting for your paste",IF(ISNUMBER(MATCH("Mobile",'Paste Cognism export here'!$1:$1,0)),"Found","Not found"))</f>
      </c>
    </row>
    <row r="41">
      <c r="B41" s="4" t="s">
        <v>32</v>
      </c>
      <c r="C41" s="15" t="str">
        <f>IF(COUNTA('Paste Cognism export here'!$1:$1)=0,"Waiting for your paste",IF(ISNUMBER(MATCH("Direct",'Paste Cognism export here'!$1:$1,0)),"Found","Not found"))</f>
      </c>
    </row>
    <row r="42">
      <c r="B42" s="4" t="s">
        <v>33</v>
      </c>
      <c r="C42" s="15" t="str">
        <f>IF(COUNTA('Paste Cognism export here'!$1:$1)=0,"Waiting for your paste",IF(ISNUMBER(MATCH("Office",'Paste Cognism export here'!$1:$1,0)),"Found","Not found"))</f>
      </c>
    </row>
    <row r="43">
      <c r="B43" s="4" t="s">
        <v>34</v>
      </c>
      <c r="C43" s="15" t="str">
        <f>IF(COUNTA('Paste Cognism export here'!$1:$1)=0,"Waiting for your paste",IF(ISNUMBER(MATCH("HQ",'Paste Cognism export here'!$1:$1,0)),"Found","Not found"))</f>
      </c>
    </row>
    <row r="44">
      <c r="B44" s="4" t="s">
        <v>35</v>
      </c>
      <c r="C44" s="15" t="str">
        <f>IF(COUNTA('Paste Cognism export here'!$1:$1)=0,"Waiting for your paste",IF(ISNUMBER(MATCH("Company Name",'Paste Cognism export here'!$1:$1,0)),"Found","Not found"))</f>
      </c>
    </row>
    <row r="45">
      <c r="B45" s="4" t="s">
        <v>36</v>
      </c>
      <c r="C45" s="15" t="str">
        <f>IF(COUNTA('Paste Cognism export here'!$1:$1)=0,"Waiting for your paste",IF(ISNUMBER(MATCH("Website",'Paste Cognism export here'!$1:$1,0)),"Found","Not found"))</f>
      </c>
    </row>
    <row r="46">
      <c r="B46" s="4" t="s">
        <v>37</v>
      </c>
      <c r="C46" s="15" t="str">
        <f>IF(COUNTA('Paste Cognism export here'!$1:$1)=0,"Waiting for your paste",IF(ISNUMBER(MATCH("Industries",'Paste Cognism export here'!$1:$1,0)),"Found","Not found"))</f>
      </c>
    </row>
    <row r="47">
      <c r="B47" s="4" t="s">
        <v>38</v>
      </c>
      <c r="C47" s="15" t="str">
        <f>IF(COUNTA('Paste Cognism export here'!$1:$1)=0,"Waiting for your paste",IF(ISNUMBER(MATCH("City",'Paste Cognism export here'!$1:$1,0)),"Found","Not found"))</f>
      </c>
    </row>
    <row r="48">
      <c r="B48" s="4" t="s">
        <v>39</v>
      </c>
      <c r="C48" s="15" t="str">
        <f>IF(COUNTA('Paste Cognism export here'!$1:$1)=0,"Waiting for your paste",IF(ISNUMBER(MATCH("State",'Paste Cognism export here'!$1:$1,0)),"Found","Not found"))</f>
      </c>
    </row>
    <row r="49">
      <c r="B49" s="4" t="s">
        <v>40</v>
      </c>
      <c r="C49" s="15" t="str">
        <f>IF(COUNTA('Paste Cognism export here'!$1:$1)=0,"Waiting for your paste",IF(ISNUMBER(MATCH("Country",'Paste Cognism export here'!$1:$1,0)),"Found","Not found"))</f>
      </c>
    </row>
    <row r="50">
      <c r="B50" s="4" t="s">
        <v>41</v>
      </c>
      <c r="C50" s="15" t="str">
        <f>IF(COUNTA('Paste Cognism export here'!$1:$1)=0,"Waiting for your paste",IF(ISNUMBER(MATCH("Personal Linkedin URL",'Paste Cognism export here'!$1:$1,0)),"Found","Not found"))</f>
      </c>
    </row>
    <row r="51">
      <c r="B51" s="4" t="s">
        <v>42</v>
      </c>
      <c r="C51" s="15" t="str">
        <f>IF(COUNTA('Paste Cognism export here'!$1:$1)=0,"Waiting for your paste",IF(ISNUMBER(MATCH("List Name",'Paste Cognism export here'!$1:$1,0)),"Found","Not found"))</f>
      </c>
    </row>
    <row r="52">
      <c r="B52" s="4" t="s">
        <v>43</v>
      </c>
      <c r="C52" s="15" t="str">
        <f>IF(COUNTA('Paste Cognism export here'!$1:$1)=0,"Waiting for your paste",IF(ISNUMBER(MATCH("Seniority",'Paste Cognism export here'!$1:$1,0)),"Found","Not found"))</f>
      </c>
    </row>
    <row r="53">
      <c r="B53" s="4" t="s">
        <v>44</v>
      </c>
      <c r="C53" s="15" t="str">
        <f>IF(COUNTA('Paste Cognism export here'!$1:$1)=0,"Waiting for your paste",IF(ISNUMBER(MATCH("Department",'Paste Cognism export here'!$1:$1,0)),"Found","Not found"))</f>
      </c>
    </row>
    <row r="54" ht="27" customHeight="1">
      <c r="B54" s="6" t="s">
        <v>45</v>
      </c>
    </row>
    <row r="56" ht="22" customHeight="1">
      <c r="B56" s="2" t="s">
        <v>46</v>
      </c>
      <c r="C56" s="3"/>
    </row>
    <row r="57" ht="16" customHeight="1">
      <c r="B57" s="4" t="s">
        <v>47</v>
      </c>
    </row>
    <row r="58" ht="16" customHeight="1">
      <c r="B58" s="4" t="s">
        <v>48</v>
      </c>
    </row>
    <row r="59" ht="16" customHeight="1">
      <c r="B59" s="4" t="s">
        <v>49</v>
      </c>
    </row>
    <row r="60" ht="42" customHeight="1">
      <c r="B60" s="4" t="s">
        <v>50</v>
      </c>
    </row>
    <row r="61" ht="29" customHeight="1">
      <c r="B61" s="4" t="s">
        <v>51</v>
      </c>
    </row>
    <row r="62" ht="55" customHeight="1">
      <c r="B62" s="4" t="s">
        <v>52</v>
      </c>
    </row>
    <row r="63" ht="42" customHeight="1">
      <c r="B63" s="4" t="s">
        <v>53</v>
      </c>
    </row>
    <row r="64" ht="42" customHeight="1">
      <c r="B64" s="4" t="s">
        <v>54</v>
      </c>
    </row>
    <row r="66" ht="22" customHeight="1">
      <c r="B66" s="2" t="s">
        <v>55</v>
      </c>
      <c r="C66" s="3"/>
    </row>
    <row r="67" ht="16" customHeight="1">
      <c r="B67" s="4" t="s">
        <v>56</v>
      </c>
    </row>
    <row r="68" ht="16" customHeight="1">
      <c r="B68" s="4" t="s">
        <v>57</v>
      </c>
    </row>
    <row r="69" ht="16" customHeight="1">
      <c r="B69" s="4" t="s">
        <v>58</v>
      </c>
    </row>
    <row r="70" ht="16" customHeight="1">
      <c r="B70" s="4" t="s">
        <v>59</v>
      </c>
    </row>
    <row r="71" ht="16" customHeight="1">
      <c r="B71" s="4" t="s">
        <v>60</v>
      </c>
    </row>
    <row r="72" ht="29" customHeight="1">
      <c r="B72" s="4" t="s">
        <v>61</v>
      </c>
    </row>
    <row r="74" ht="29" customHeight="1">
      <c r="B74" s="4" t="s">
        <v>62</v>
      </c>
    </row>
    <row r="75" ht="29" customHeight="1">
      <c r="B75" s="4" t="s">
        <v>63</v>
      </c>
    </row>
    <row r="76" ht="16" customHeight="1">
      <c r="B76" s="4" t="s">
        <v>64</v>
      </c>
    </row>
    <row r="77" ht="16" customHeight="1">
      <c r="B77" s="4" t="s">
        <v>65</v>
      </c>
    </row>
    <row r="78" ht="16" customHeight="1">
      <c r="B78" s="4" t="s">
        <v>66</v>
      </c>
    </row>
    <row r="79" ht="15" customHeight="1">
      <c r="B79" s="6" t="s">
        <v>67</v>
      </c>
    </row>
    <row r="80">
      <c r="B80" s="7" t="s">
        <v>68</v>
      </c>
    </row>
    <row r="81">
      <c r="B81" s="7" t="s">
        <v>69</v>
      </c>
    </row>
    <row r="82">
      <c r="B82" s="7" t="s">
        <v>70</v>
      </c>
    </row>
    <row r="83">
      <c r="B83" s="7" t="s">
        <v>71</v>
      </c>
    </row>
    <row r="85" ht="22" customHeight="1">
      <c r="B85" s="2" t="s">
        <v>72</v>
      </c>
      <c r="C85" s="3"/>
    </row>
    <row r="86" ht="16" customHeight="1">
      <c r="B86" s="4" t="s">
        <v>73</v>
      </c>
    </row>
    <row r="87" ht="16" customHeight="1">
      <c r="B87" s="4" t="s">
        <v>74</v>
      </c>
    </row>
    <row r="88" ht="29" customHeight="1">
      <c r="B88" s="4" t="s">
        <v>75</v>
      </c>
    </row>
    <row r="89" ht="29" customHeight="1">
      <c r="B89" s="4" t="s">
        <v>76</v>
      </c>
    </row>
    <row r="90" ht="29" customHeight="1">
      <c r="B90" s="4" t="s">
        <v>77</v>
      </c>
    </row>
    <row r="91" ht="29" customHeight="1">
      <c r="B91" s="4" t="s">
        <v>78</v>
      </c>
    </row>
    <row r="92" ht="29" customHeight="1">
      <c r="B92" s="4" t="s">
        <v>79</v>
      </c>
    </row>
    <row r="93" ht="15" customHeight="1">
      <c r="B93" s="6" t="s">
        <v>80</v>
      </c>
    </row>
    <row r="94">
      <c r="B94" s="7" t="s">
        <v>81</v>
      </c>
    </row>
    <row r="95">
      <c r="B95" s="7" t="s">
        <v>82</v>
      </c>
    </row>
    <row r="96">
      <c r="B96" s="7" t="s">
        <v>83</v>
      </c>
    </row>
    <row r="97">
      <c r="B97" s="7" t="s">
        <v>84</v>
      </c>
    </row>
    <row r="99" ht="22" customHeight="1">
      <c r="B99" s="2" t="s">
        <v>85</v>
      </c>
      <c r="C99" s="3"/>
    </row>
    <row r="100" ht="16" customHeight="1">
      <c r="B100" s="4" t="s">
        <v>86</v>
      </c>
    </row>
    <row r="101" ht="16" customHeight="1">
      <c r="B101" s="4" t="s">
        <v>87</v>
      </c>
    </row>
    <row r="102" ht="16" customHeight="1">
      <c r="B102" s="4" t="s">
        <v>88</v>
      </c>
    </row>
    <row r="103" ht="16" customHeight="1">
      <c r="B103" s="4" t="s">
        <v>89</v>
      </c>
    </row>
    <row r="104" ht="16" customHeight="1">
      <c r="B104" s="4" t="s">
        <v>90</v>
      </c>
    </row>
    <row r="105" ht="16" customHeight="1">
      <c r="B105" s="4" t="s">
        <v>91</v>
      </c>
    </row>
    <row r="107" ht="8" customHeight="1">
      <c r="B107" s="14"/>
      <c r="C107" s="14"/>
    </row>
    <row r="108" ht="44" customHeight="1">
      <c r="B108" s="12" t="s">
        <v>92</v>
      </c>
      <c r="C108" s="14"/>
    </row>
    <row r="109" ht="18" customHeight="1">
      <c r="B109" s="12" t="s">
        <v>93</v>
      </c>
      <c r="C109" s="14"/>
    </row>
    <row r="110" ht="17" customHeight="1">
      <c r="B110" s="13" t="s">
        <v>94</v>
      </c>
      <c r="C110" s="14"/>
    </row>
    <row r="111" ht="17" customHeight="1">
      <c r="B111" s="13" t="s">
        <v>95</v>
      </c>
      <c r="C111" s="14"/>
    </row>
    <row r="112" ht="8" customHeight="1">
      <c r="B112" s="14"/>
      <c r="C112" s="14"/>
    </row>
    <row r="114" ht="22" customHeight="1">
      <c r="B114" s="2" t="s">
        <v>96</v>
      </c>
      <c r="C114" s="3"/>
    </row>
    <row r="115">
      <c r="B115" s="7" t="s">
        <v>97</v>
      </c>
    </row>
    <row r="116">
      <c r="B116" s="7" t="s">
        <v>98</v>
      </c>
    </row>
    <row r="118" ht="15" customHeight="1">
      <c r="B118" s="6" t="s">
        <v>99</v>
      </c>
    </row>
  </sheetData>
  <conditionalFormatting sqref="C36:C53">
    <cfRule type="expression" dxfId="0" priority="1">
      <formula>C36="Found"</formula>
    </cfRule>
  </conditionalFormatting>
  <conditionalFormatting sqref="C36:C53">
    <cfRule type="expression" dxfId="1" priority="2">
      <formula>C36="Not found"</formula>
    </cfRule>
  </conditionalFormatting>
  <hyperlinks>
    <hyperlink ref="B32" r:id="rId1"/>
    <hyperlink ref="B33" r:id="rId2"/>
    <hyperlink ref="B80" r:id="rId3"/>
    <hyperlink ref="B81" r:id="rId4"/>
    <hyperlink ref="B82" r:id="rId5"/>
    <hyperlink ref="B83" r:id="rId6"/>
    <hyperlink ref="B94" r:id="rId7"/>
    <hyperlink ref="B95" r:id="rId8"/>
    <hyperlink ref="B96" r:id="rId9"/>
    <hyperlink ref="B97" r:id="rId10"/>
    <hyperlink ref="B110" r:id="rId11"/>
    <hyperlink ref="B111" r:id="rId12"/>
    <hyperlink ref="B115" r:id="rId13"/>
    <hyperlink ref="B116"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P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 min="15" max="15" width="22" customWidth="1"/>
    <col min="16" max="16" width="40" customWidth="1"/>
  </cols>
  <sheetData>
    <row r="1">
      <c r="A1" s="10" t="s">
        <v>100</v>
      </c>
      <c r="B1" s="10" t="s">
        <v>101</v>
      </c>
      <c r="C1" s="10" t="s">
        <v>102</v>
      </c>
      <c r="D1" s="10" t="s">
        <v>103</v>
      </c>
      <c r="E1" s="10" t="s">
        <v>104</v>
      </c>
      <c r="F1" s="10" t="s">
        <v>105</v>
      </c>
      <c r="G1" s="10" t="s">
        <v>106</v>
      </c>
      <c r="H1" s="10" t="s">
        <v>107</v>
      </c>
      <c r="I1" s="10" t="s">
        <v>108</v>
      </c>
      <c r="J1" s="10" t="s">
        <v>109</v>
      </c>
      <c r="K1" s="10" t="s">
        <v>110</v>
      </c>
      <c r="L1" s="10" t="s">
        <v>111</v>
      </c>
      <c r="M1" s="10" t="s">
        <v>112</v>
      </c>
      <c r="N1" s="10" t="s">
        <v>113</v>
      </c>
      <c r="O1" s="10" t="s">
        <v>114</v>
      </c>
      <c r="P1" s="10" t="s">
        <v>115</v>
      </c>
    </row>
    <row r="2">
      <c r="A2" cm="1">
        <f t="array" ref="A2:A100001">IF('Start here'!$C$17=0,"",IFERROR(TRIM(SUBSTITUTE(SUBSTITUTE(OFFSET('Paste Cognism export here'!$A$1,1,MATCH("First Name",'Paste Cognism export here'!$1:$1,0)-1,'Start here'!$C$17,1),CHAR(9)," "),_xlfn.UNICHAR(160)," ")),""))</f>
      </c>
      <c r="B2" cm="1">
        <f t="array" ref="B2:B100001">IF('Start here'!$C$17=0,"",IFERROR(TRIM(SUBSTITUTE(SUBSTITUTE(OFFSET('Paste Cognism export here'!$A$1,1,MATCH("Last Name",'Paste Cognism export here'!$1:$1,0)-1,'Start here'!$C$17,1),CHAR(9)," "),_xlfn.UNICHAR(160)," ")),""))</f>
      </c>
      <c r="C2" cm="1">
        <f t="array" ref="C2:C100001">IF('Start here'!$C$17=0,"",IFERROR(TRIM(SUBSTITUTE(SUBSTITUTE(OFFSET('Paste Cognism export here'!$A$1,1,MATCH("Job Title",'Paste Cognism export here'!$1:$1,0)-1,'Start here'!$C$17,1),CHAR(9)," "),_xlfn.UNICHAR(160)," ")),""))</f>
      </c>
      <c r="D2" cm="1">
        <f t="array" ref="D2:D100001">IF('Start here'!$C$17=0,"",LOWER(IFERROR(TRIM(SUBSTITUTE(SUBSTITUTE(OFFSET('Paste Cognism export here'!$A$1,1,MATCH("Email",'Paste Cognism export here'!$1:$1,0)-1,'Start here'!$C$17,1),CHAR(9)," "),_xlfn.UNICHAR(160)," ")),"")))</f>
      </c>
      <c r="E2" cm="1">
        <f t="array" ref="E2:E100001">IF('Start here'!$C$17=0,"",IFERROR(TRIM(SUBSTITUTE(SUBSTITUTE(OFFSET('Paste Cognism export here'!$A$1,1,MATCH("Mobile",'Paste Cognism export here'!$1:$1,0)-1,'Start here'!$C$17,1),CHAR(9)," "),_xlfn.UNICHAR(160)," ")),""))</f>
      </c>
      <c r="F2" cm="1">
        <f t="array" ref="F2:F100001">IF('Start here'!$C$17=0,"",IF(IFERROR(TRIM(SUBSTITUTE(SUBSTITUTE(OFFSET('Paste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G2" cm="1">
        <f t="array" ref="G2:G100001">IF('Start here'!$C$17=0,"",IFERROR(TRIM(SUBSTITUTE(SUBSTITUTE(OFFSET('Paste Cognism export here'!$A$1,1,MATCH("Company Name",'Paste Cognism export here'!$1:$1,0)-1,'Start here'!$C$17,1),CHAR(9)," "),_xlfn.UNICHAR(160)," ")),""))</f>
      </c>
      <c r="H2" cm="1">
        <f t="array" ref="H2:H100001">IF('Start here'!$C$17=0,"",IFERROR(TRIM(SUBSTITUTE(SUBSTITUTE(OFFSET('Paste Cognism export here'!$A$1,1,MATCH("Website",'Paste Cognism export here'!$1:$1,0)-1,'Start here'!$C$17,1),CHAR(9)," "),_xlfn.UNICHAR(160)," ")),""))</f>
      </c>
      <c r="I2" cm="1">
        <f t="array" ref="I2:I100001">IF('Start here'!$C$17=0,"",IFERROR(TRIM(LEFT(IFERROR(TRIM(SUBSTITUTE(SUBSTITUTE(OFFSET('Paste Cognism export here'!$A$1,1,MATCH("Industries",'Paste Cognism export here'!$1:$1,0)-1,'Start here'!$C$17,1),CHAR(9)," "),_xlfn.UNICHAR(160)," ")),""),FIND(", ",IFERROR(TRIM(SUBSTITUTE(SUBSTITUTE(OFFSET('Paste Cognism export here'!$A$1,1,MATCH("Industries",'Paste Cognism export here'!$1:$1,0)-1,'Start here'!$C$17,1),CHAR(9)," "),_xlfn.UNICHAR(160)," ")),""))-1)),IFERROR(TRIM(SUBSTITUTE(SUBSTITUTE(OFFSET('Paste Cognism export here'!$A$1,1,MATCH("Industries",'Paste Cognism export here'!$1:$1,0)-1,'Start here'!$C$17,1),CHAR(9)," "),_xlfn.UNICHAR(160)," ")),"")))</f>
      </c>
      <c r="J2" cm="1">
        <f t="array" ref="J2:J100001">IF('Start here'!$C$17=0,"",IF(_xlfn.SEQUENCE('Start here'!$C$17)&gt;0,"Cognism"))</f>
      </c>
      <c r="K2" cm="1">
        <f t="array" ref="K2:K100001">IF('Start here'!$C$17=0,"",IF(_xlfn.SEQUENCE('Start here'!$C$17)&gt;0,"Open - Not Contacted"))</f>
      </c>
      <c r="L2" cm="1">
        <f t="array" ref="L2:L100001">IF('Start here'!$C$17=0,"",IFERROR(TRIM(SUBSTITUTE(SUBSTITUTE(OFFSET('Paste Cognism export here'!$A$1,1,MATCH("City",'Paste Cognism export here'!$1:$1,0)-1,'Start here'!$C$17,1),CHAR(9)," "),_xlfn.UNICHAR(160)," ")),""))</f>
      </c>
      <c r="M2" cm="1">
        <f t="array" ref="M2:M100001">IF('Start here'!$C$17=0,"",IFERROR(TRIM(SUBSTITUTE(SUBSTITUTE(OFFSET('Paste Cognism export here'!$A$1,1,MATCH("State",'Paste Cognism export here'!$1:$1,0)-1,'Start here'!$C$17,1),CHAR(9)," "),_xlfn.UNICHAR(160)," ")),""))</f>
      </c>
      <c r="N2" cm="1">
        <f t="array" ref="N2:N100001">IF('Start here'!$C$17=0,"",IFERROR(TRIM(SUBSTITUTE(SUBSTITUTE(OFFSET('Paste Cognism export here'!$A$1,1,MATCH("Country",'Paste Cognism export here'!$1:$1,0)-1,'Start here'!$C$17,1),CHAR(9)," "),_xlfn.UNICHAR(160)," ")),""))</f>
      </c>
      <c r="O2" cm="1">
        <f t="array" ref="O2:O100001">IF('Start here'!$C$17=0,"",IFERROR(TRIM(SUBSTITUTE(SUBSTITUTE(OFFSET('Paste Cognism export here'!$A$1,1,MATCH("Personal Linkedin URL",'Paste Cognism export here'!$1:$1,0)-1,'Start here'!$C$17,1),CHAR(9)," "),_xlfn.UNICHAR(160)," ")),""))</f>
      </c>
      <c r="P2" cm="1">
        <f t="array" ref="P2:P100001">IF('Start here'!$C$17=0,"",MID(IF(IFERROR(TRIM(SUBSTITUTE(SUBSTITUTE(OFFSET('Paste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Salesforce Leads import template</dc:title>
  <dc:subject>Free Excel template: paste a Cognism export and get a Salesforce Leads import file</dc:subject>
  <dc:creator>Operelio</dc:creator>
  <cp:keywords>Cognism, Salesforce Leads, Cognism to Salesforce Leads, import template, Excel template, CSV import, field mapping</cp:keywords>
  <dc:description>Map your Cognism Prospector export directly to Salesforce lead fields. It fills 16 Salesforce Leads fields from 18 Cognism columns, with the same rules as https://operelio.com/templates/cognism-salesforce-leads.</dc:description>
  <cp:lastModifiedBy>Operelio</cp:lastModifiedBy>
  <cp:category>CRM import template</cp:category>
  <dcterms:created xsi:type="dcterms:W3CDTF">2026-10-03T00:00:00Z</dcterms:created>
  <dcterms:modified xsi:type="dcterms:W3CDTF">2026-10-03T00:00:00Z</dcterms:modified>
</cp:coreProperties>
</file>