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Cognism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<sst xmlns="http://schemas.openxmlformats.org/spreadsheetml/2006/main" count="112" uniqueCount="112">
  <si>
    <t>Cognism to HubSpot import template</t>
  </si>
  <si>
    <t>Paste your Cognism export in, and get a file HubSpot can import. Free from Operelio.</t>
  </si>
  <si>
    <t>Get this into HubSpot first time</t>
  </si>
  <si>
    <t>1.  Open your Cognism export and select everything: press Ctrl+A twice (Cmd+A twice on a Mac), so a blank row doesn't cut the selection short. Copy it. How to get the export is further down.</t>
  </si>
  <si>
    <t>2.  Go to the "Paste Cognism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</si>
  <si>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</si>
  <si>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</si>
  <si>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Cognism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</si>
  <si>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</si>
  <si>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</si>
  <si>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</si>
  <si>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</si>
  <si>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</si>
  <si>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</si>
  <si>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</si>
  <si>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Cognism</t>
  </si>
  <si>
    <t>1.  Run a Contact Search in Cognism, or open Lists and pick All Contacts, My Contacts or one of your lists.</t>
  </si>
  <si>
    <t>2.  Use the checkboxes to choose Select Page, Select All or Custom Selection.</t>
  </si>
  <si>
    <t>3.  Click the option to export the contacts as a CSV file in the toolbar at the top of the page.</t>
  </si>
  <si>
    <r>
      <rPr>
        <b/>
        <sz val="9"/>
        <color rgb="FF0F172A"/>
        <rFont val="Arial"/>
        <family val="2"/>
      </rPr>
      <t xml:space="preserve">File: </t>
    </r>
    <r>
      <rPr>
        <sz val="9"/>
        <color rgb="FF64748B"/>
        <rFont val="Arial"/>
        <family val="2"/>
      </rPr>
      <t>CSV.</t>
    </r>
  </si>
  <si>
    <t>You can export up to 10,000 contacts at once from Search, and up to 1,000 per action from All Contacts or My Contacts.</t>
  </si>
  <si>
    <t>Exporting reveals any contact not yet revealed in the current contract period, and credits are used only for newly revealed contacts.</t>
  </si>
  <si>
    <t>Cognism: Manage search results</t>
  </si>
  <si>
    <t>Cognism: Lists</t>
  </si>
  <si>
    <t>The Cognism columns this template reads</t>
  </si>
  <si>
    <t>First Name  →  First Name</t>
  </si>
  <si>
    <t>Last Name  →  Last Name</t>
  </si>
  <si>
    <t>Job Title  →  Job Title</t>
  </si>
  <si>
    <t>Email  →  Email</t>
  </si>
  <si>
    <t>Mobile  →  Mobile Phone Number</t>
  </si>
  <si>
    <t>Direct  →  Phone Number</t>
  </si>
  <si>
    <t>Office  →  Phone Number</t>
  </si>
  <si>
    <t>HQ  →  Phone Number</t>
  </si>
  <si>
    <t>Company Name  →  Company Name</t>
  </si>
  <si>
    <t>Website  →  Website URL</t>
  </si>
  <si>
    <t>Personal Linkedin URL  →  LinkedIn URL</t>
  </si>
  <si>
    <t>Industries  →  Industry</t>
  </si>
  <si>
    <t>City  →  City</t>
  </si>
  <si>
    <t>State  →  State/Region</t>
  </si>
  <si>
    <t>Country  →  Country/Region</t>
  </si>
  <si>
    <t>List Name  →  Notes</t>
  </si>
  <si>
    <t>Seniority  →  Notes</t>
  </si>
  <si>
    <t>Department  →  Notes</t>
  </si>
  <si>
    <t>A column marked Not found leaves its part blank. If your export names it differently, rename that header on the paste tab to the name shown here.</t>
  </si>
  <si>
    <t>Before you import into HubSpot</t>
  </si>
  <si>
    <t>Lifecycle Stage is set to "Lead" on every row.</t>
  </si>
  <si>
    <t>Lead Status is set to "New" on every row.</t>
  </si>
  <si>
    <t>HubSpot has to accept those values. To use a different one, change it in the saved CSV.</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</si>
  <si>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</si>
  <si>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</si>
  <si>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</si>
  <si>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</si>
  <si>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</si>
  <si>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</si>
  <si>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</si>
  <si>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</si>
  <si>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</si>
  <si>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</si>
  <si>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</si>
  <si>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</si>
  <si>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</si>
  <si>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</si>
  <si>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</si>
  <si>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</si>
  <si>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</si>
  <si>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</si>
  <si>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</si>
  <si>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</si>
  <si>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</si>
  <si>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</si>
  <si>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</si>
  <si>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</si>
  <si>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</si>
  <si>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</si>
  <si>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</si>
  <si>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</si>
  <si>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</si>
  <si>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</si>
  <si>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</si>
  <si>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</si>
  <si>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</si>
  <si>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</si>
  <si>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</si>
  <si>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</si>
  <si>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standardize country names.</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</si>
  <si>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</si>
  <si>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</si>
  <si>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</si>
  <si>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standardizes countries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</si>
  <si>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</si>
  <si>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</si>
  <si>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</si>
  <si>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</si>
  <si>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</si>
  <si>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</si>
  <si>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</si>
  <si>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</si>
  <si>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</si>
  <si>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jobtitle</t>
  </si>
  <si>
    <t>email</t>
  </si>
  <si>
    <t>mobilephone</t>
  </si>
  <si>
    <t>phone</t>
  </si>
  <si>
    <t>lifecyclestage</t>
  </si>
  <si>
    <t>hs_lead_status</t>
  </si>
  <si>
    <t>company</t>
  </si>
  <si>
    <t>website</t>
  </si>
  <si>
    <t>hs_linkedin_url</t>
  </si>
  <si>
    <t>industry</t>
  </si>
  <si>
    <t>city</t>
  </si>
  <si>
    <t>state</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</si>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</sst>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cognism.com/hc/en-gb/articles/37378676430482-Manage-Search-Results" TargetMode="External"/><Relationship Id="rId2" Type="http://schemas.openxmlformats.org/officeDocument/2006/relationships/hyperlink" Target="https://help.cognism.com/hc/en-gb/articles/36710363471506-Organise-your-contacts-with-Lists" TargetMode="External"/><Relationship Id="rId3" Type="http://schemas.openxmlformats.org/officeDocument/2006/relationships/hyperlink" Target="https://knowledge.hubspot.com/import-and-export/set-up-your-import-file" TargetMode="External"/><Relationship Id="rId4" Type="http://schemas.openxmlformats.org/officeDocument/2006/relationships/hyperlink" Target="https://knowledge.hubspot.com/import-and-export/import-objects" TargetMode="External"/><Relationship Id="rId5" Type="http://schemas.openxmlformats.org/officeDocument/2006/relationships/hyperlink" Target="https://knowledge.hubspot.com/object-settings/restore-crm-changes" TargetMode="External"/><Relationship Id="rId6" Type="http://schemas.openxmlformats.org/officeDocument/2006/relationships/hyperlink" Target="https://knowledge.hubspot.com/import-and-export/troubleshoot-import-errors" TargetMode="External"/><Relationship Id="rId7" Type="http://schemas.openxmlformats.org/officeDocument/2006/relationships/hyperlink" Target="https://operelio.com/sign-up?redirect_url=%2Fapp%2Ftools%2Fcrm_formatter%3Ftemplate%3Dcognism-hubspot-contacts&amp;utm_source=excel_template&amp;utm_medium=file&amp;utm_campaign=cognism-hubspot-contacts&amp;utm_content=signup" TargetMode="External"/><Relationship Id="rId8" Type="http://schemas.openxmlformats.org/officeDocument/2006/relationships/hyperlink" Target="https://operelio.com/templates/cognism-hubspot-contacts?utm_source=excel_template&amp;utm_medium=file&amp;utm_campaign=cognism-hubspot-contacts&amp;utm_content=template_page" TargetMode="External"/><Relationship Id="rId9" Type="http://schemas.openxmlformats.org/officeDocument/2006/relationships/hyperlink" Target="https://operelio.com/templates/hubspot?utm_source=excel_template&amp;utm_medium=file&amp;utm_campaign=cognism-hubspot-contacts&amp;utm_content=crm_hub" TargetMode="External"/><Relationship Id="rId10" Type="http://schemas.openxmlformats.org/officeDocument/2006/relationships/hyperlink" Target="https://operelio.com/templates/crm-import-limits?utm_source=excel_template&amp;utm_medium=file&amp;utm_campaign=cognism-hubspot-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1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Cognism export here'!$A$2:$ZZ$100001,0,MATCH("First Name",'Paste Cognism export here'!$1:$1,0)),CHAR(9)," "),_xlfn.UNICHAR(160)," ")))&gt;0),ROW('Paste Cognism export here'!$A$2:$A$100001)-1),0),IFERROR(LOOKUP(2,1/(LEN(TRIM(SUBSTITUTE(SUBSTITUTE(INDEX('Paste Cognism export here'!$A$2:$ZZ$100001,0,MATCH("Last Name",'Paste Cognism export here'!$1:$1,0)),CHAR(9)," "),_xlfn.UNICHAR(160)," ")))&gt;0),ROW('Paste Cognism export here'!$A$2:$A$100001)-1),0),IFERROR(LOOKUP(2,1/(LEN(TRIM(SUBSTITUTE(SUBSTITUTE(INDEX('Paste Cognism export here'!$A$2:$ZZ$100001,0,MATCH("Job Title",'Paste Cognism export here'!$1:$1,0)),CHAR(9)," "),_xlfn.UNICHAR(160)," ")))&gt;0),ROW('Paste Cognism export here'!$A$2:$A$100001)-1),0),IFERROR(LOOKUP(2,1/(LEN(TRIM(SUBSTITUTE(SUBSTITUTE(INDEX('Paste Cognism export here'!$A$2:$ZZ$100001,0,MATCH("Email",'Paste Cognism export here'!$1:$1,0)),CHAR(9)," "),_xlfn.UNICHAR(160)," ")))&gt;0),ROW('Paste Cognism export here'!$A$2:$A$100001)-1),0),IFERROR(LOOKUP(2,1/(LEN(TRIM(SUBSTITUTE(SUBSTITUTE(INDEX('Paste Cognism export here'!$A$2:$ZZ$100001,0,MATCH("Mobile",'Paste Cognism export here'!$1:$1,0)),CHAR(9)," "),_xlfn.UNICHAR(160)," ")))&gt;0),ROW('Paste Cognism export here'!$A$2:$A$100001)-1),0),IFERROR(LOOKUP(2,1/(LEN(TRIM(SUBSTITUTE(SUBSTITUTE(INDEX('Paste Cognism export here'!$A$2:$ZZ$100001,0,MATCH("Direct",'Paste Cognism export here'!$1:$1,0)),CHAR(9)," "),_xlfn.UNICHAR(160)," ")))&gt;0),ROW('Paste Cognism export here'!$A$2:$A$100001)-1),0),IFERROR(LOOKUP(2,1/(LEN(TRIM(SUBSTITUTE(SUBSTITUTE(INDEX('Paste Cognism export here'!$A$2:$ZZ$100001,0,MATCH("Office",'Paste Cognism export here'!$1:$1,0)),CHAR(9)," "),_xlfn.UNICHAR(160)," ")))&gt;0),ROW('Paste Cognism export here'!$A$2:$A$100001)-1),0),IFERROR(LOOKUP(2,1/(LEN(TRIM(SUBSTITUTE(SUBSTITUTE(INDEX('Paste Cognism export here'!$A$2:$ZZ$100001,0,MATCH("HQ",'Paste Cognism export here'!$1:$1,0)),CHAR(9)," "),_xlfn.UNICHAR(160)," ")))&gt;0),ROW('Paste Cognism export here'!$A$2:$A$100001)-1),0),IFERROR(LOOKUP(2,1/(LEN(TRIM(SUBSTITUTE(SUBSTITUTE(INDEX('Paste Cognism export here'!$A$2:$ZZ$100001,0,MATCH("Company Name",'Paste Cognism export here'!$1:$1,0)),CHAR(9)," "),_xlfn.UNICHAR(160)," ")))&gt;0),ROW('Paste Cognism export here'!$A$2:$A$100001)-1),0),IFERROR(LOOKUP(2,1/(LEN(TRIM(SUBSTITUTE(SUBSTITUTE(INDEX('Paste Cognism export here'!$A$2:$ZZ$100001,0,MATCH("Website",'Paste Cognism export here'!$1:$1,0)),CHAR(9)," "),_xlfn.UNICHAR(160)," ")))&gt;0),ROW('Paste Cognism export here'!$A$2:$A$100001)-1),0),IFERROR(LOOKUP(2,1/(LEN(TRIM(SUBSTITUTE(SUBSTITUTE(INDEX('Paste Cognism export here'!$A$2:$ZZ$100001,0,MATCH("Personal Linkedin URL",'Paste Cognism export here'!$1:$1,0)),CHAR(9)," "),_xlfn.UNICHAR(160)," ")))&gt;0),ROW('Paste Cognism export here'!$A$2:$A$100001)-1),0),IFERROR(LOOKUP(2,1/(LEN(TRIM(SUBSTITUTE(SUBSTITUTE(INDEX('Paste Cognism export here'!$A$2:$ZZ$100001,0,MATCH("Industries",'Paste Cognism export here'!$1:$1,0)),CHAR(9)," "),_xlfn.UNICHAR(160)," ")))&gt;0),ROW('Paste Cognism export here'!$A$2:$A$100001)-1),0),IFERROR(LOOKUP(2,1/(LEN(TRIM(SUBSTITUTE(SUBSTITUTE(INDEX('Paste Cognism export here'!$A$2:$ZZ$100001,0,MATCH("City",'Paste Cognism export here'!$1:$1,0)),CHAR(9)," "),_xlfn.UNICHAR(160)," ")))&gt;0),ROW('Paste Cognism export here'!$A$2:$A$100001)-1),0),IFERROR(LOOKUP(2,1/(LEN(TRIM(SUBSTITUTE(SUBSTITUTE(INDEX('Paste Cognism export here'!$A$2:$ZZ$100001,0,MATCH("State",'Paste Cognism export here'!$1:$1,0)),CHAR(9)," "),_xlfn.UNICHAR(160)," ")))&gt;0),ROW('Paste Cognism export here'!$A$2:$A$100001)-1),0),IFERROR(LOOKUP(2,1/(LEN(TRIM(SUBSTITUTE(SUBSTITUTE(INDEX('Paste Cognism export here'!$A$2:$ZZ$100001,0,MATCH("Country",'Paste Cognism export here'!$1:$1,0)),CHAR(9)," "),_xlfn.UNICHAR(160)," ")))&gt;0),ROW('Paste Cognism export here'!$A$2:$A$100001)-1),0),IFERROR(LOOKUP(2,1/(LEN(TRIM(SUBSTITUTE(SUBSTITUTE(INDEX('Paste Cognism export here'!$A$2:$ZZ$100001,0,MATCH("List Name",'Paste Cognism export here'!$1:$1,0)),CHAR(9)," "),_xlfn.UNICHAR(160)," ")))&gt;0),ROW('Paste Cognism export here'!$A$2:$A$100001)-1),0),IFERROR(LOOKUP(2,1/(LEN(TRIM(SUBSTITUTE(SUBSTITUTE(INDEX('Paste Cognism export here'!$A$2:$ZZ$100001,0,MATCH("Seniority",'Paste Cognism export here'!$1:$1,0)),CHAR(9)," "),_xlfn.UNICHAR(160)," ")))&gt;0),ROW('Paste Cognism export here'!$A$2:$A$100001)-1),0),IFERROR(LOOKUP(2,1/(LEN(TRIM(SUBSTITUTE(SUBSTITUTE(INDEX('Paste Cognism export here'!$A$2:$ZZ$100001,0,MATCH("Department",'Paste Cognism export here'!$1:$1,0)),CHAR(9)," "),_xlfn.UNICHAR(160)," ")))&gt;0),ROW('Paste Cognism export here'!$A$2:$A$100001)-1),0))</f>
      </c>
    </row>
    <row r="18">
      <c r="B18" s="5" t="s">
        <v>13</v>
      </c>
      <c r="C18" s="8" t="str">
        <f>IF('Start here'!$C$17=0,0,SUMPRODUCT((LEN('HubSpot Contacts import'!$D$2:$D$100001)=0)*(ROW('HubSpot Contacts import'!$D$2:$D$100001)-1&lt;='Start here'!$C$17)))</f>
      </c>
    </row>
    <row r="19" ht="27" customHeight="1">
      <c r="B19" s="6" t="s">
        <v>14</v>
      </c>
    </row>
    <row r="20" ht="29" customHeight="1">
      <c r="B20" s="9" t="str">
        <f>IF(IFERROR(COUNTA('Paste Cognism export here'!100002:100002),0)&gt;0,"Over 100,000 rows. This file reads the first 100,000. Split your export and use the file once for each part.","")</f>
      </c>
    </row>
    <row r="22" ht="22" customHeight="1">
      <c r="B22" s="2" t="s">
        <v>15</v>
      </c>
      <c r="C22" s="3"/>
    </row>
    <row r="23" ht="29" customHeight="1">
      <c r="B23" s="4" t="s">
        <v>16</v>
      </c>
    </row>
    <row r="24" ht="16" customHeight="1">
      <c r="B24" s="4" t="s">
        <v>17</v>
      </c>
    </row>
    <row r="25" ht="16" customHeight="1">
      <c r="B25" s="4" t="s">
        <v>18</v>
      </c>
    </row>
    <row r="26" ht="15" customHeight="1">
      <c r="B26" s="6" t="s">
        <v>19</v>
      </c>
    </row>
    <row r="27" ht="27" customHeight="1">
      <c r="B27" s="6" t="s">
        <v>20</v>
      </c>
    </row>
    <row r="28" ht="27" customHeight="1">
      <c r="B28" s="6" t="s">
        <v>21</v>
      </c>
    </row>
    <row r="29">
      <c r="B29" s="7" t="s">
        <v>22</v>
      </c>
    </row>
    <row r="30">
      <c r="B30" s="7" t="s">
        <v>23</v>
      </c>
    </row>
    <row r="32" ht="22" customHeight="1">
      <c r="B32" s="2" t="s">
        <v>24</v>
      </c>
      <c r="C32" s="3"/>
    </row>
    <row r="33">
      <c r="B33" s="4" t="s">
        <v>25</v>
      </c>
      <c r="C33" s="15" t="str">
        <f>IF(COUNTA('Paste Cognism export here'!$1:$1)=0,"Waiting for your paste",IF(ISNUMBER(MATCH("First Name",'Paste Cognism export here'!$1:$1,0)),"Found","Not found"))</f>
      </c>
    </row>
    <row r="34">
      <c r="B34" s="4" t="s">
        <v>26</v>
      </c>
      <c r="C34" s="15" t="str">
        <f>IF(COUNTA('Paste Cognism export here'!$1:$1)=0,"Waiting for your paste",IF(ISNUMBER(MATCH("Last Name",'Paste Cognism export here'!$1:$1,0)),"Found","Not found"))</f>
      </c>
    </row>
    <row r="35">
      <c r="B35" s="4" t="s">
        <v>27</v>
      </c>
      <c r="C35" s="15" t="str">
        <f>IF(COUNTA('Paste Cognism export here'!$1:$1)=0,"Waiting for your paste",IF(ISNUMBER(MATCH("Job Title",'Paste Cognism export here'!$1:$1,0)),"Found","Not found"))</f>
      </c>
    </row>
    <row r="36">
      <c r="B36" s="4" t="s">
        <v>28</v>
      </c>
      <c r="C36" s="15" t="str">
        <f>IF(COUNTA('Paste Cognism export here'!$1:$1)=0,"Waiting for your paste",IF(ISNUMBER(MATCH("Email",'Paste Cognism export here'!$1:$1,0)),"Found","Not found"))</f>
      </c>
    </row>
    <row r="37">
      <c r="B37" s="4" t="s">
        <v>29</v>
      </c>
      <c r="C37" s="15" t="str">
        <f>IF(COUNTA('Paste Cognism export here'!$1:$1)=0,"Waiting for your paste",IF(ISNUMBER(MATCH("Mobile",'Paste Cognism export here'!$1:$1,0)),"Found","Not found"))</f>
      </c>
    </row>
    <row r="38">
      <c r="B38" s="4" t="s">
        <v>30</v>
      </c>
      <c r="C38" s="15" t="str">
        <f>IF(COUNTA('Paste Cognism export here'!$1:$1)=0,"Waiting for your paste",IF(ISNUMBER(MATCH("Direct",'Paste Cognism export here'!$1:$1,0)),"Found","Not found"))</f>
      </c>
    </row>
    <row r="39">
      <c r="B39" s="4" t="s">
        <v>31</v>
      </c>
      <c r="C39" s="15" t="str">
        <f>IF(COUNTA('Paste Cognism export here'!$1:$1)=0,"Waiting for your paste",IF(ISNUMBER(MATCH("Office",'Paste Cognism export here'!$1:$1,0)),"Found","Not found"))</f>
      </c>
    </row>
    <row r="40">
      <c r="B40" s="4" t="s">
        <v>32</v>
      </c>
      <c r="C40" s="15" t="str">
        <f>IF(COUNTA('Paste Cognism export here'!$1:$1)=0,"Waiting for your paste",IF(ISNUMBER(MATCH("HQ",'Paste Cognism export here'!$1:$1,0)),"Found","Not found"))</f>
      </c>
    </row>
    <row r="41">
      <c r="B41" s="4" t="s">
        <v>33</v>
      </c>
      <c r="C41" s="15" t="str">
        <f>IF(COUNTA('Paste Cognism export here'!$1:$1)=0,"Waiting for your paste",IF(ISNUMBER(MATCH("Company Name",'Paste Cognism export here'!$1:$1,0)),"Found","Not found"))</f>
      </c>
    </row>
    <row r="42">
      <c r="B42" s="4" t="s">
        <v>34</v>
      </c>
      <c r="C42" s="15" t="str">
        <f>IF(COUNTA('Paste Cognism export here'!$1:$1)=0,"Waiting for your paste",IF(ISNUMBER(MATCH("Website",'Paste Cognism export here'!$1:$1,0)),"Found","Not found"))</f>
      </c>
    </row>
    <row r="43">
      <c r="B43" s="4" t="s">
        <v>35</v>
      </c>
      <c r="C43" s="15" t="str">
        <f>IF(COUNTA('Paste Cognism export here'!$1:$1)=0,"Waiting for your paste",IF(ISNUMBER(MATCH("Personal Linkedin URL",'Paste Cognism export here'!$1:$1,0)),"Found","Not found"))</f>
      </c>
    </row>
    <row r="44">
      <c r="B44" s="4" t="s">
        <v>36</v>
      </c>
      <c r="C44" s="15" t="str">
        <f>IF(COUNTA('Paste Cognism export here'!$1:$1)=0,"Waiting for your paste",IF(ISNUMBER(MATCH("Industries",'Paste Cognism export here'!$1:$1,0)),"Found","Not found"))</f>
      </c>
    </row>
    <row r="45">
      <c r="B45" s="4" t="s">
        <v>37</v>
      </c>
      <c r="C45" s="15" t="str">
        <f>IF(COUNTA('Paste Cognism export here'!$1:$1)=0,"Waiting for your paste",IF(ISNUMBER(MATCH("City",'Paste Cognism export here'!$1:$1,0)),"Found","Not found"))</f>
      </c>
    </row>
    <row r="46">
      <c r="B46" s="4" t="s">
        <v>38</v>
      </c>
      <c r="C46" s="15" t="str">
        <f>IF(COUNTA('Paste Cognism export here'!$1:$1)=0,"Waiting for your paste",IF(ISNUMBER(MATCH("State",'Paste Cognism export here'!$1:$1,0)),"Found","Not found"))</f>
      </c>
    </row>
    <row r="47">
      <c r="B47" s="4" t="s">
        <v>39</v>
      </c>
      <c r="C47" s="15" t="str">
        <f>IF(COUNTA('Paste Cognism export here'!$1:$1)=0,"Waiting for your paste",IF(ISNUMBER(MATCH("Country",'Paste Cognism export here'!$1:$1,0)),"Found","Not found"))</f>
      </c>
    </row>
    <row r="48">
      <c r="B48" s="4" t="s">
        <v>40</v>
      </c>
      <c r="C48" s="15" t="str">
        <f>IF(COUNTA('Paste Cognism export here'!$1:$1)=0,"Waiting for your paste",IF(ISNUMBER(MATCH("List Name",'Paste Cognism export here'!$1:$1,0)),"Found","Not found"))</f>
      </c>
    </row>
    <row r="49">
      <c r="B49" s="4" t="s">
        <v>41</v>
      </c>
      <c r="C49" s="15" t="str">
        <f>IF(COUNTA('Paste Cognism export here'!$1:$1)=0,"Waiting for your paste",IF(ISNUMBER(MATCH("Seniority",'Paste Cognism export here'!$1:$1,0)),"Found","Not found"))</f>
      </c>
    </row>
    <row r="50">
      <c r="B50" s="4" t="s">
        <v>42</v>
      </c>
      <c r="C50" s="15" t="str">
        <f>IF(COUNTA('Paste Cognism export here'!$1:$1)=0,"Waiting for your paste",IF(ISNUMBER(MATCH("Department",'Paste Cognism export here'!$1:$1,0)),"Found","Not found"))</f>
      </c>
    </row>
    <row r="51" ht="27" customHeight="1">
      <c r="B51" s="6" t="s">
        <v>43</v>
      </c>
    </row>
    <row r="53" ht="22" customHeight="1">
      <c r="B53" s="2" t="s">
        <v>44</v>
      </c>
      <c r="C53" s="3"/>
    </row>
    <row r="54" ht="16" customHeight="1">
      <c r="B54" s="4" t="s">
        <v>45</v>
      </c>
    </row>
    <row r="55" ht="16" customHeight="1">
      <c r="B55" s="4" t="s">
        <v>46</v>
      </c>
    </row>
    <row r="56" ht="16" customHeight="1">
      <c r="B56" s="4" t="s">
        <v>47</v>
      </c>
    </row>
    <row r="58" ht="22" customHeight="1">
      <c r="B58" s="2" t="s">
        <v>48</v>
      </c>
      <c r="C58" s="3"/>
    </row>
    <row r="59" ht="29" customHeight="1">
      <c r="B59" s="4" t="s">
        <v>49</v>
      </c>
    </row>
    <row r="60" ht="29" customHeight="1">
      <c r="B60" s="4" t="s">
        <v>50</v>
      </c>
    </row>
    <row r="61" ht="16" customHeight="1">
      <c r="B61" s="4" t="s">
        <v>51</v>
      </c>
    </row>
    <row r="62" ht="29" customHeight="1">
      <c r="B62" s="4" t="s">
        <v>52</v>
      </c>
    </row>
    <row r="63" ht="16" customHeight="1">
      <c r="B63" s="4" t="s">
        <v>53</v>
      </c>
    </row>
    <row r="64" ht="16" customHeight="1">
      <c r="B64" s="4" t="s">
        <v>54</v>
      </c>
    </row>
    <row r="66" ht="29" customHeight="1">
      <c r="B66" s="4" t="s">
        <v>55</v>
      </c>
    </row>
    <row r="67" ht="16" customHeight="1">
      <c r="B67" s="4" t="s">
        <v>56</v>
      </c>
    </row>
    <row r="68" ht="16" customHeight="1">
      <c r="B68" s="4" t="s">
        <v>57</v>
      </c>
    </row>
    <row r="69" ht="16" customHeight="1">
      <c r="B69" s="4" t="s">
        <v>58</v>
      </c>
    </row>
    <row r="70" ht="16" customHeight="1">
      <c r="B70" s="4" t="s">
        <v>59</v>
      </c>
    </row>
    <row r="71" ht="16" customHeight="1">
      <c r="B71" s="4" t="s">
        <v>60</v>
      </c>
    </row>
    <row r="72" ht="16" customHeight="1">
      <c r="B72" s="4" t="s">
        <v>61</v>
      </c>
    </row>
    <row r="73" ht="15" customHeight="1">
      <c r="B73" s="6" t="s">
        <v>62</v>
      </c>
    </row>
    <row r="74">
      <c r="B74" s="7" t="s">
        <v>63</v>
      </c>
    </row>
    <row r="75">
      <c r="B75" s="7" t="s">
        <v>64</v>
      </c>
    </row>
    <row r="76">
      <c r="B76" s="7" t="s">
        <v>65</v>
      </c>
    </row>
    <row r="77">
      <c r="B77" s="7" t="s">
        <v>66</v>
      </c>
    </row>
    <row r="79" ht="22" customHeight="1">
      <c r="B79" s="2" t="s">
        <v>67</v>
      </c>
      <c r="C79" s="3"/>
    </row>
    <row r="80" ht="29" customHeight="1">
      <c r="B80" s="4" t="s">
        <v>68</v>
      </c>
    </row>
    <row r="81" ht="29" customHeight="1">
      <c r="B81" s="4" t="s">
        <v>69</v>
      </c>
    </row>
    <row r="82" ht="29" customHeight="1">
      <c r="B82" s="4" t="s">
        <v>70</v>
      </c>
    </row>
    <row r="83" ht="29" customHeight="1">
      <c r="B83" s="4" t="s">
        <v>71</v>
      </c>
    </row>
    <row r="84" ht="29" customHeight="1">
      <c r="B84" s="4" t="s">
        <v>72</v>
      </c>
    </row>
    <row r="85" ht="16" customHeight="1">
      <c r="B85" s="4" t="s">
        <v>73</v>
      </c>
    </row>
    <row r="86" ht="16" customHeight="1">
      <c r="B86" s="4" t="s">
        <v>74</v>
      </c>
    </row>
    <row r="87" ht="16" customHeight="1">
      <c r="B87" s="4" t="s">
        <v>75</v>
      </c>
    </row>
    <row r="88" ht="29" customHeight="1">
      <c r="B88" s="4" t="s">
        <v>76</v>
      </c>
    </row>
    <row r="89" ht="29" customHeight="1">
      <c r="B89" s="4" t="s">
        <v>77</v>
      </c>
    </row>
    <row r="90" ht="16" customHeight="1">
      <c r="B90" s="4" t="s">
        <v>78</v>
      </c>
    </row>
    <row r="91" ht="16" customHeight="1">
      <c r="B91" s="4" t="s">
        <v>79</v>
      </c>
    </row>
    <row r="92" ht="15" customHeight="1">
      <c r="B92" s="6" t="s">
        <v>80</v>
      </c>
    </row>
    <row r="94" ht="22" customHeight="1">
      <c r="B94" s="2" t="s">
        <v>81</v>
      </c>
      <c r="C94" s="3"/>
    </row>
    <row r="95" ht="16" customHeight="1">
      <c r="B95" s="4" t="s">
        <v>82</v>
      </c>
    </row>
    <row r="96" ht="16" customHeight="1">
      <c r="B96" s="4" t="s">
        <v>83</v>
      </c>
    </row>
    <row r="97" ht="16" customHeight="1">
      <c r="B97" s="4" t="s">
        <v>84</v>
      </c>
    </row>
    <row r="98" ht="16" customHeight="1">
      <c r="B98" s="4" t="s">
        <v>85</v>
      </c>
    </row>
    <row r="99" ht="16" customHeight="1">
      <c r="B99" s="4" t="s">
        <v>86</v>
      </c>
    </row>
    <row r="100" ht="16" customHeight="1">
      <c r="B100" s="4" t="s">
        <v>87</v>
      </c>
    </row>
    <row r="102" ht="8" customHeight="1">
      <c r="B102" s="14"/>
      <c r="C102" s="14"/>
    </row>
    <row r="103" ht="44" customHeight="1">
      <c r="B103" s="12" t="s">
        <v>88</v>
      </c>
      <c r="C103" s="14"/>
    </row>
    <row r="104" ht="18" customHeight="1">
      <c r="B104" s="12" t="s">
        <v>89</v>
      </c>
      <c r="C104" s="14"/>
    </row>
    <row r="105" ht="17" customHeight="1">
      <c r="B105" s="13" t="s">
        <v>90</v>
      </c>
      <c r="C105" s="14"/>
    </row>
    <row r="106" ht="17" customHeight="1">
      <c r="B106" s="13" t="s">
        <v>91</v>
      </c>
      <c r="C106" s="14"/>
    </row>
    <row r="107" ht="8" customHeight="1">
      <c r="B107" s="14"/>
      <c r="C107" s="14"/>
    </row>
    <row r="109" ht="22" customHeight="1">
      <c r="B109" s="2" t="s">
        <v>92</v>
      </c>
      <c r="C109" s="3"/>
    </row>
    <row r="110">
      <c r="B110" s="7" t="s">
        <v>93</v>
      </c>
    </row>
    <row r="111">
      <c r="B111" s="7" t="s">
        <v>94</v>
      </c>
    </row>
    <row r="113" ht="15" customHeight="1">
      <c r="B113" s="6" t="s">
        <v>95</v>
      </c>
    </row>
  </sheetData>
  <conditionalFormatting sqref="C33:C50">
    <cfRule type="expression" dxfId="0" priority="1">
      <formula>C33="Found"</formula>
    </cfRule>
  </conditionalFormatting>
  <conditionalFormatting sqref="C33:C50">
    <cfRule type="expression" dxfId="1" priority="2">
      <formula>C33="Not found"</formula>
    </cfRule>
  </conditionalFormatting>
  <hyperlinks>
    <hyperlink ref="B29" r:id="rId1"/>
    <hyperlink ref="B30" r:id="rId2"/>
    <hyperlink ref="B74" r:id="rId3"/>
    <hyperlink ref="B75" r:id="rId4"/>
    <hyperlink ref="B76" r:id="rId5"/>
    <hyperlink ref="B77" r:id="rId6"/>
    <hyperlink ref="B105" r:id="rId7"/>
    <hyperlink ref="B106" r:id="rId8"/>
    <hyperlink ref="B110" r:id="rId9"/>
    <hyperlink ref="B111"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P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22" customWidth="1"/>
    <col min="14" max="14" width="22" customWidth="1"/>
    <col min="15" max="15" width="22" customWidth="1"/>
    <col min="16" max="16" width="40" customWidth="1"/>
  </cols>
  <sheetData>
    <row r="1">
      <c r="A1" s="10" t="s">
        <v>96</v>
      </c>
      <c r="B1" s="10" t="s">
        <v>97</v>
      </c>
      <c r="C1" s="10" t="s">
        <v>98</v>
      </c>
      <c r="D1" s="10" t="s">
        <v>99</v>
      </c>
      <c r="E1" s="10" t="s">
        <v>100</v>
      </c>
      <c r="F1" s="10" t="s">
        <v>101</v>
      </c>
      <c r="G1" s="10" t="s">
        <v>102</v>
      </c>
      <c r="H1" s="10" t="s">
        <v>103</v>
      </c>
      <c r="I1" s="10" t="s">
        <v>104</v>
      </c>
      <c r="J1" s="10" t="s">
        <v>105</v>
      </c>
      <c r="K1" s="10" t="s">
        <v>106</v>
      </c>
      <c r="L1" s="10" t="s">
        <v>107</v>
      </c>
      <c r="M1" s="10" t="s">
        <v>108</v>
      </c>
      <c r="N1" s="10" t="s">
        <v>109</v>
      </c>
      <c r="O1" s="10" t="s">
        <v>110</v>
      </c>
      <c r="P1" s="10" t="s">
        <v>111</v>
      </c>
    </row>
    <row r="2">
      <c r="A2" cm="1">
        <f t="array" ref="A2:A100001">IF('Start here'!$C$17=0,"",IFERROR(TRIM(SUBSTITUTE(SUBSTITUTE(OFFSET('Paste Cognism export here'!$A$1,1,MATCH("First Name",'Paste Cognism export here'!$1:$1,0)-1,'Start here'!$C$17,1),CHAR(9)," "),_xlfn.UNICHAR(160)," ")),""))</f>
      </c>
      <c r="B2" cm="1">
        <f t="array" ref="B2:B100001">IF('Start here'!$C$17=0,"",IFERROR(TRIM(SUBSTITUTE(SUBSTITUTE(OFFSET('Paste Cognism export here'!$A$1,1,MATCH("Last Name",'Paste Cognism export here'!$1:$1,0)-1,'Start here'!$C$17,1),CHAR(9)," "),_xlfn.UNICHAR(160)," ")),""))</f>
      </c>
      <c r="C2" cm="1">
        <f t="array" ref="C2:C100001">IF('Start here'!$C$17=0,"",IFERROR(TRIM(SUBSTITUTE(SUBSTITUTE(OFFSET('Paste Cognism export here'!$A$1,1,MATCH("Job Title",'Paste Cognism export here'!$1:$1,0)-1,'Start here'!$C$17,1),CHAR(9)," "),_xlfn.UNICHAR(160)," ")),""))</f>
      </c>
      <c r="D2" cm="1">
        <f t="array" ref="D2:D100001">IF('Start here'!$C$17=0,"",LOWER(IFERROR(TRIM(SUBSTITUTE(SUBSTITUTE(OFFSET('Paste Cognism export here'!$A$1,1,MATCH("Email",'Paste Cognism export here'!$1:$1,0)-1,'Start here'!$C$17,1),CHAR(9)," "),_xlfn.UNICHAR(160)," ")),"")))</f>
      </c>
      <c r="E2" cm="1">
        <f t="array" ref="E2:E100001">IF('Start here'!$C$17=0,"",IFERROR(TRIM(SUBSTITUTE(SUBSTITUTE(OFFSET('Paste Cognism export here'!$A$1,1,MATCH("Mobile",'Paste Cognism export here'!$1:$1,0)-1,'Start here'!$C$17,1),CHAR(9)," "),_xlfn.UNICHAR(160)," ")),""))</f>
      </c>
      <c r="F2" cm="1">
        <f t="array" ref="F2:F100001">IF('Start here'!$C$17=0,"",IF(IFERROR(TRIM(SUBSTITUTE(SUBSTITUTE(OFFSET('Paste Cognism export here'!$A$1,1,MATCH("Direct",'Paste Cognism export here'!$1:$1,0)-1,'Start here'!$C$17,1),CHAR(9)," "),_xlfn.UNICHAR(160)," ")),"")&lt;&gt;"",IFERROR(TRIM(SUBSTITUTE(SUBSTITUTE(OFFSET('Paste Cognism export here'!$A$1,1,MATCH("Direct",'Paste Cognism export here'!$1:$1,0)-1,'Start here'!$C$17,1),CHAR(9)," "),_xlfn.UNICHAR(160)," ")),""),IF(IFERROR(TRIM(SUBSTITUTE(SUBSTITUTE(OFFSET('Paste Cognism export here'!$A$1,1,MATCH("Office",'Paste Cognism export here'!$1:$1,0)-1,'Start here'!$C$17,1),CHAR(9)," "),_xlfn.UNICHAR(160)," ")),"")&lt;&gt;"",IFERROR(TRIM(SUBSTITUTE(SUBSTITUTE(OFFSET('Paste Cognism export here'!$A$1,1,MATCH("Office",'Paste Cognism export here'!$1:$1,0)-1,'Start here'!$C$17,1),CHAR(9)," "),_xlfn.UNICHAR(160)," ")),""),IF(IFERROR(TRIM(SUBSTITUTE(SUBSTITUTE(OFFSET('Paste Cognism export here'!$A$1,1,MATCH("HQ",'Paste Cognism export here'!$1:$1,0)-1,'Start here'!$C$17,1),CHAR(9)," "),_xlfn.UNICHAR(160)," ")),"")&lt;&gt;"",IFERROR(TRIM(SUBSTITUTE(SUBSTITUTE(OFFSET('Paste Cognism export here'!$A$1,1,MATCH("HQ",'Paste Cognism export here'!$1:$1,0)-1,'Start here'!$C$17,1),CHAR(9)," "),_xlfn.UNICHAR(160)," ")),""),""))))</f>
      </c>
      <c r="G2" cm="1">
        <f t="array" ref="G2:G100001">IF('Start here'!$C$17=0,"",IF(_xlfn.SEQUENCE('Start here'!$C$17)&gt;0,"Lead"))</f>
      </c>
      <c r="H2" cm="1">
        <f t="array" ref="H2:H100001">IF('Start here'!$C$17=0,"",IF(_xlfn.SEQUENCE('Start here'!$C$17)&gt;0,"New"))</f>
      </c>
      <c r="I2" cm="1">
        <f t="array" ref="I2:I100001">IF('Start here'!$C$17=0,"",IFERROR(TRIM(SUBSTITUTE(SUBSTITUTE(OFFSET('Paste Cognism export here'!$A$1,1,MATCH("Company Name",'Paste Cognism export here'!$1:$1,0)-1,'Start here'!$C$17,1),CHAR(9)," "),_xlfn.UNICHAR(160)," ")),""))</f>
      </c>
      <c r="J2" cm="1">
        <f t="array" ref="J2:J100001">IF('Start here'!$C$17=0,"",IFERROR(TRIM(SUBSTITUTE(SUBSTITUTE(OFFSET('Paste Cognism export here'!$A$1,1,MATCH("Website",'Paste Cognism export here'!$1:$1,0)-1,'Start here'!$C$17,1),CHAR(9)," "),_xlfn.UNICHAR(160)," ")),""))</f>
      </c>
      <c r="K2" cm="1">
        <f t="array" ref="K2:K100001">IF('Start here'!$C$17=0,"",IFERROR(TRIM(SUBSTITUTE(SUBSTITUTE(OFFSET('Paste Cognism export here'!$A$1,1,MATCH("Personal Linkedin URL",'Paste Cognism export here'!$1:$1,0)-1,'Start here'!$C$17,1),CHAR(9)," "),_xlfn.UNICHAR(160)," ")),""))</f>
      </c>
      <c r="L2" cm="1">
        <f t="array" ref="L2:L100001">IF('Start here'!$C$17=0,"",IFERROR(TRIM(LEFT(IFERROR(TRIM(SUBSTITUTE(SUBSTITUTE(OFFSET('Paste Cognism export here'!$A$1,1,MATCH("Industries",'Paste Cognism export here'!$1:$1,0)-1,'Start here'!$C$17,1),CHAR(9)," "),_xlfn.UNICHAR(160)," ")),""),FIND(", ",IFERROR(TRIM(SUBSTITUTE(SUBSTITUTE(OFFSET('Paste Cognism export here'!$A$1,1,MATCH("Industries",'Paste Cognism export here'!$1:$1,0)-1,'Start here'!$C$17,1),CHAR(9)," "),_xlfn.UNICHAR(160)," ")),""))-1)),IFERROR(TRIM(SUBSTITUTE(SUBSTITUTE(OFFSET('Paste Cognism export here'!$A$1,1,MATCH("Industries",'Paste Cognism export here'!$1:$1,0)-1,'Start here'!$C$17,1),CHAR(9)," "),_xlfn.UNICHAR(160)," ")),"")))</f>
      </c>
      <c r="M2" cm="1">
        <f t="array" ref="M2:M100001">IF('Start here'!$C$17=0,"",IFERROR(TRIM(SUBSTITUTE(SUBSTITUTE(OFFSET('Paste Cognism export here'!$A$1,1,MATCH("City",'Paste Cognism export here'!$1:$1,0)-1,'Start here'!$C$17,1),CHAR(9)," "),_xlfn.UNICHAR(160)," ")),""))</f>
      </c>
      <c r="N2" cm="1">
        <f t="array" ref="N2:N100001">IF('Start here'!$C$17=0,"",IFERROR(TRIM(SUBSTITUTE(SUBSTITUTE(OFFSET('Paste Cognism export here'!$A$1,1,MATCH("State",'Paste Cognism export here'!$1:$1,0)-1,'Start here'!$C$17,1),CHAR(9)," "),_xlfn.UNICHAR(160)," ")),""))</f>
      </c>
      <c r="O2" cm="1">
        <f t="array" ref="O2:O100001">IF('Start here'!$C$17=0,"",IFERROR(TRIM(SUBSTITUTE(SUBSTITUTE(OFFSET('Paste Cognism export here'!$A$1,1,MATCH("Country",'Paste Cognism export here'!$1:$1,0)-1,'Start here'!$C$17,1),CHAR(9)," "),_xlfn.UNICHAR(160)," ")),""))</f>
      </c>
      <c r="P2" cm="1">
        <f t="array" ref="P2:P100001">IF('Start here'!$C$17=0,"",MID(IF(IFERROR(TRIM(SUBSTITUTE(SUBSTITUTE(OFFSET('Paste Cognism export here'!$A$1,1,MATCH("List Name",'Paste Cognism export here'!$1:$1,0)-1,'Start here'!$C$17,1),CHAR(9)," "),_xlfn.UNICHAR(160)," ")),"")&lt;&gt;""," | Cognism list: "&amp;IFERROR(TRIM(SUBSTITUTE(SUBSTITUTE(OFFSET('Paste Cognism export here'!$A$1,1,MATCH("List Name",'Paste Cognism export here'!$1:$1,0)-1,'Start here'!$C$17,1),CHAR(9)," "),_xlfn.UNICHAR(160)," ")),""),"")&amp;IF(IFERROR(TRIM(SUBSTITUTE(SUBSTITUTE(OFFSET('Paste Cognism export here'!$A$1,1,MATCH("Seniority",'Paste Cognism export here'!$1:$1,0)-1,'Start here'!$C$17,1),CHAR(9)," "),_xlfn.UNICHAR(160)," ")),"")&lt;&gt;""," | Seniority: "&amp;IFERROR(TRIM(SUBSTITUTE(SUBSTITUTE(OFFSET('Paste Cognism export here'!$A$1,1,MATCH("Seniority",'Paste Cognism export here'!$1:$1,0)-1,'Start here'!$C$17,1),CHAR(9)," "),_xlfn.UNICHAR(160)," ")),""),"")&amp;IF(IFERROR(TRIM(SUBSTITUTE(SUBSTITUTE(OFFSET('Paste Cognism export here'!$A$1,1,MATCH("Department",'Paste Cognism export here'!$1:$1,0)-1,'Start here'!$C$17,1),CHAR(9)," "),_xlfn.UNICHAR(160)," ")),"")&lt;&gt;""," | Department: "&amp;IFERROR(TRIM(SUBSTITUTE(SUBSTITUTE(OFFSET('Paste Cognism export here'!$A$1,1,MATCH("Department",'Paste Cognism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Cognism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Cognism to HubSpot import template</dc:title>
  <dc:subject>Free Excel template: paste a Cognism export and get a HubSpot import file</dc:subject>
  <dc:creator>Operelio</dc:creator>
  <cp:keywords>Cognism, HubSpot, Cognism to HubSpot, import template, Excel template, CSV import, field mapping</cp:keywords>
  <dc:description>Map your Cognism Prospector export directly to HubSpot contact fields. It fills 16 HubSpot fields from 18 Cognism columns, with the same rules as https://operelio.com/templates/cognism-hubspot-contacts.</dc:description>
  <cp:lastModifiedBy>Operelio</cp:lastModifiedBy>
  <cp:category>CRM import template</cp:category>
  <dcterms:created xsi:type="dcterms:W3CDTF">2026-10-03T00:00:00Z</dcterms:created>
  <dcterms:modified xsi:type="dcterms:W3CDTF">2026-10-03T00:00:00Z</dcterms:modified>
</cp:coreProperties>
</file>